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60a85589c97702/My EnergizeVermont/2020 Session/"/>
    </mc:Choice>
  </mc:AlternateContent>
  <xr:revisionPtr revIDLastSave="1" documentId="8_{761007B0-967E-4186-8BA7-CC4E7857A17E}" xr6:coauthVersionLast="45" xr6:coauthVersionMax="45" xr10:uidLastSave="{A173EE1D-3D5C-4E88-8ABB-87E9CC35DD13}"/>
  <bookViews>
    <workbookView xWindow="-98" yWindow="-98" windowWidth="20715" windowHeight="13875" xr2:uid="{00000000-000D-0000-FFFF-FFFF00000000}"/>
  </bookViews>
  <sheets>
    <sheet name="Candidate_Listing" sheetId="1" r:id="rId1"/>
  </sheets>
  <calcPr calcId="181029"/>
</workbook>
</file>

<file path=xl/calcChain.xml><?xml version="1.0" encoding="utf-8"?>
<calcChain xmlns="http://schemas.openxmlformats.org/spreadsheetml/2006/main">
  <c r="N314" i="1" l="1"/>
  <c r="N313" i="1"/>
  <c r="N312" i="1"/>
  <c r="N310" i="1"/>
  <c r="N309" i="1"/>
  <c r="N306" i="1"/>
  <c r="N304" i="1"/>
  <c r="N296" i="1"/>
  <c r="N293" i="1"/>
  <c r="N289" i="1"/>
  <c r="N284" i="1"/>
  <c r="N282" i="1"/>
  <c r="N267" i="1"/>
  <c r="N258" i="1"/>
  <c r="N245" i="1"/>
  <c r="N238" i="1"/>
  <c r="N229" i="1"/>
  <c r="N227" i="1"/>
  <c r="N222" i="1"/>
  <c r="N196" i="1"/>
  <c r="N185" i="1"/>
  <c r="N184" i="1"/>
  <c r="N182" i="1"/>
  <c r="N181" i="1"/>
  <c r="N173" i="1"/>
  <c r="N165" i="1"/>
  <c r="N161" i="1"/>
  <c r="N154" i="1"/>
  <c r="N150" i="1"/>
  <c r="N147" i="1"/>
  <c r="N143" i="1"/>
  <c r="N127" i="1"/>
  <c r="N125" i="1"/>
  <c r="N124" i="1"/>
  <c r="N121" i="1"/>
  <c r="N108" i="1"/>
  <c r="N103" i="1"/>
  <c r="N96" i="1"/>
  <c r="N91" i="1"/>
  <c r="N90" i="1"/>
  <c r="N89" i="1"/>
  <c r="N82" i="1"/>
  <c r="N73" i="1"/>
  <c r="N72" i="1"/>
  <c r="N71" i="1"/>
  <c r="N65" i="1"/>
  <c r="N64" i="1"/>
  <c r="N63" i="1"/>
  <c r="N61" i="1"/>
  <c r="N52" i="1"/>
  <c r="N51" i="1"/>
  <c r="N50" i="1"/>
  <c r="N45" i="1"/>
  <c r="N40" i="1"/>
  <c r="N38" i="1"/>
  <c r="N36" i="1"/>
  <c r="N34" i="1"/>
  <c r="N33" i="1"/>
  <c r="N24" i="1"/>
  <c r="N22" i="1"/>
  <c r="N15" i="1"/>
  <c r="N11" i="1"/>
  <c r="N10" i="1"/>
  <c r="N9" i="1"/>
  <c r="N6" i="1"/>
  <c r="N5" i="1"/>
</calcChain>
</file>

<file path=xl/sharedStrings.xml><?xml version="1.0" encoding="utf-8"?>
<sst xmlns="http://schemas.openxmlformats.org/spreadsheetml/2006/main" count="4305" uniqueCount="1924">
  <si>
    <t>Contest</t>
  </si>
  <si>
    <t>District Name</t>
  </si>
  <si>
    <t>Name On Ballot</t>
  </si>
  <si>
    <t>Town Of Residence</t>
  </si>
  <si>
    <t>Party</t>
  </si>
  <si>
    <t>Address</t>
  </si>
  <si>
    <t>City</t>
  </si>
  <si>
    <t>State</t>
  </si>
  <si>
    <t>Zip</t>
  </si>
  <si>
    <t>Day Time Phone</t>
  </si>
  <si>
    <t>Evening Phone</t>
  </si>
  <si>
    <t>Email</t>
  </si>
  <si>
    <t>Website</t>
  </si>
  <si>
    <t>Financial Disclosure</t>
  </si>
  <si>
    <t/>
  </si>
  <si>
    <t>DEMOCRATIC</t>
  </si>
  <si>
    <t>INDEPENDENT</t>
  </si>
  <si>
    <t>LIBERTARIAN</t>
  </si>
  <si>
    <t>VT</t>
  </si>
  <si>
    <t>WASHINGTON</t>
  </si>
  <si>
    <t>REPUBLICAN</t>
  </si>
  <si>
    <t>RUTLAND CITY</t>
  </si>
  <si>
    <t>RUTLAND</t>
  </si>
  <si>
    <t>05702</t>
  </si>
  <si>
    <t>ESSEX</t>
  </si>
  <si>
    <t>05452</t>
  </si>
  <si>
    <t>BARRE CITY</t>
  </si>
  <si>
    <t>05641</t>
  </si>
  <si>
    <t>HINESBURG</t>
  </si>
  <si>
    <t>05461</t>
  </si>
  <si>
    <t>NORWICH</t>
  </si>
  <si>
    <t>BURLINGTON</t>
  </si>
  <si>
    <t>05401</t>
  </si>
  <si>
    <t>WAYNE BILLADO III</t>
  </si>
  <si>
    <t>SAINT ALBANS CITY</t>
  </si>
  <si>
    <t>164 PEARL ST</t>
  </si>
  <si>
    <t>05478</t>
  </si>
  <si>
    <t>(802) 363-1642</t>
  </si>
  <si>
    <t>W.BILLADO3@GMAIL.COM</t>
  </si>
  <si>
    <t>NEWPORT CITY</t>
  </si>
  <si>
    <t>MONTPELIER</t>
  </si>
  <si>
    <t>KEVIN HOYT</t>
  </si>
  <si>
    <t>BENNINGTON</t>
  </si>
  <si>
    <t>26 WEST ROAD PK</t>
  </si>
  <si>
    <t>05201</t>
  </si>
  <si>
    <t>(802) 375-3469</t>
  </si>
  <si>
    <t>PUTNEY</t>
  </si>
  <si>
    <t>05346</t>
  </si>
  <si>
    <t>BERLIN</t>
  </si>
  <si>
    <t>ARLINGTON</t>
  </si>
  <si>
    <t>05250</t>
  </si>
  <si>
    <t>PROG/DEM</t>
  </si>
  <si>
    <t>SOUTH BURLINGTON</t>
  </si>
  <si>
    <t>05407</t>
  </si>
  <si>
    <t>WALLINGFORD</t>
  </si>
  <si>
    <t>05773</t>
  </si>
  <si>
    <t>CHESTER</t>
  </si>
  <si>
    <t>PROGRESSIVE</t>
  </si>
  <si>
    <t>05143</t>
  </si>
  <si>
    <t>GEORGIA</t>
  </si>
  <si>
    <t>05602</t>
  </si>
  <si>
    <t>DEM/REP</t>
  </si>
  <si>
    <t>05403</t>
  </si>
  <si>
    <t>STATE SENATOR</t>
  </si>
  <si>
    <t>ADD</t>
  </si>
  <si>
    <t>CHRISTOPHER BRAY</t>
  </si>
  <si>
    <t>BRISTOL</t>
  </si>
  <si>
    <t>54 W PLEASANT ST</t>
  </si>
  <si>
    <t>05443</t>
  </si>
  <si>
    <t>(802) 371-8183</t>
  </si>
  <si>
    <t>CHRIS@BRAYFORVERMONT.US</t>
  </si>
  <si>
    <t>WWW.BRAYFORVERMONT.US</t>
  </si>
  <si>
    <t>PETER BRIGGS</t>
  </si>
  <si>
    <t>ADDISON</t>
  </si>
  <si>
    <t>218 BRIGGS RD</t>
  </si>
  <si>
    <t>05491</t>
  </si>
  <si>
    <t>(802) 759-2088</t>
  </si>
  <si>
    <t>(802) 759-2272</t>
  </si>
  <si>
    <t>PETERBRIGGS@REAGAN.COM</t>
  </si>
  <si>
    <t>JON CHRISTIANO</t>
  </si>
  <si>
    <t>NEW HAVEN</t>
  </si>
  <si>
    <t>1476 NORTH ST</t>
  </si>
  <si>
    <t>05472</t>
  </si>
  <si>
    <t>(802) 316-7815</t>
  </si>
  <si>
    <t>JDCRIS1023@GMAIL.COM</t>
  </si>
  <si>
    <t>JONCHRISTIANOFORVERMONTSENATE.GODADDYSITES.CO</t>
  </si>
  <si>
    <t>ARCHIE FLOWER</t>
  </si>
  <si>
    <t>HANCOCK</t>
  </si>
  <si>
    <t>1295 VT ROUTE 100</t>
  </si>
  <si>
    <t>05748</t>
  </si>
  <si>
    <t>(802) 458-2014</t>
  </si>
  <si>
    <t>BELIBERTARIANWITHMEVT@PROTONMAIL.COM</t>
  </si>
  <si>
    <t>ARCHIE.VOTE</t>
  </si>
  <si>
    <t>RUTH HARDY</t>
  </si>
  <si>
    <t>MIDDLEBURY</t>
  </si>
  <si>
    <t>PO BOX 343</t>
  </si>
  <si>
    <t>EAST MIDDLEBURY</t>
  </si>
  <si>
    <t>05740</t>
  </si>
  <si>
    <t>(802) 989-5278</t>
  </si>
  <si>
    <t>RUTHFORVERMONT@GMAIL.COM</t>
  </si>
  <si>
    <t>WWW.RUTHFORVERMONT.COM</t>
  </si>
  <si>
    <t>BEN</t>
  </si>
  <si>
    <t>BRIAN CAMPION</t>
  </si>
  <si>
    <t>1292 WEST RD</t>
  </si>
  <si>
    <t>(802) 375-4376</t>
  </si>
  <si>
    <t>CAMPIONVT@GMAIL.COM</t>
  </si>
  <si>
    <t>MICHAEL "MIKE" HALL</t>
  </si>
  <si>
    <t>SUNDERLAND</t>
  </si>
  <si>
    <t>PO BOX 104</t>
  </si>
  <si>
    <t>EAST ARLINGTON</t>
  </si>
  <si>
    <t>05252</t>
  </si>
  <si>
    <t>(802) 733-1057</t>
  </si>
  <si>
    <t>(802) 375-9384</t>
  </si>
  <si>
    <t>HALLFORSENATE@COMCAST.NET</t>
  </si>
  <si>
    <t>MEG HANSEN</t>
  </si>
  <si>
    <t>MANCHESTER</t>
  </si>
  <si>
    <t>PO BOX 1101</t>
  </si>
  <si>
    <t>MANCHESTER CENTER</t>
  </si>
  <si>
    <t>05255</t>
  </si>
  <si>
    <t>(802) 622-4165</t>
  </si>
  <si>
    <t>INFO@HANSENFORVERMONT.COM</t>
  </si>
  <si>
    <t>HANSENFORVERMONT.COM</t>
  </si>
  <si>
    <t>KHOYTCANDIDATE@YAHOO.COM</t>
  </si>
  <si>
    <t>DICK SEARS</t>
  </si>
  <si>
    <t>343 MATTESON ROAD</t>
  </si>
  <si>
    <t>NORTH BENNINGTON</t>
  </si>
  <si>
    <t>VA</t>
  </si>
  <si>
    <t>05257</t>
  </si>
  <si>
    <t>CAL</t>
  </si>
  <si>
    <t>JOE BENNING</t>
  </si>
  <si>
    <t>LYNDON</t>
  </si>
  <si>
    <t>P.O. BOX 142</t>
  </si>
  <si>
    <t>LYNDONVILLE</t>
  </si>
  <si>
    <t>05851</t>
  </si>
  <si>
    <t>(802) 626-3600</t>
  </si>
  <si>
    <t>(802) 274-1346</t>
  </si>
  <si>
    <t>BEANER77@MYFAIRPOINT.NET</t>
  </si>
  <si>
    <t>WWW.JOEBENNING.COM</t>
  </si>
  <si>
    <t>MATTHEW CHOATE</t>
  </si>
  <si>
    <t>DANVILLE</t>
  </si>
  <si>
    <t>60 HILL ST</t>
  </si>
  <si>
    <t>05828</t>
  </si>
  <si>
    <t>(802) 535-2416</t>
  </si>
  <si>
    <t>VOTECHOATE@GMAIL.COM</t>
  </si>
  <si>
    <t>WWW.VOTECHOATE.COM</t>
  </si>
  <si>
    <t>J.T. DODGE</t>
  </si>
  <si>
    <t>NEWBURY</t>
  </si>
  <si>
    <t>245 CHENEY 4 CORNER RD</t>
  </si>
  <si>
    <t>EAST CORNITH</t>
  </si>
  <si>
    <t>05040</t>
  </si>
  <si>
    <t>(802) 439-3910</t>
  </si>
  <si>
    <t>JTDODGE@GMAIL.COM</t>
  </si>
  <si>
    <t>JTFORVTSENATE.COM</t>
  </si>
  <si>
    <t>JANE KITCHEL</t>
  </si>
  <si>
    <t>BOX 82</t>
  </si>
  <si>
    <t>(802) 684-3482</t>
  </si>
  <si>
    <t>JANEK45@HOTMAIL.COM</t>
  </si>
  <si>
    <t>WWW.KITCHELFORSENATE.COM</t>
  </si>
  <si>
    <t>CHARLES W. WILSON</t>
  </si>
  <si>
    <t>P.O. BOX 1582</t>
  </si>
  <si>
    <t>(802) 730-6564</t>
  </si>
  <si>
    <t>WILSONVT5@GMAIL.COM</t>
  </si>
  <si>
    <t>CHI</t>
  </si>
  <si>
    <t>PHIL BARUTH</t>
  </si>
  <si>
    <t>DEM/PROG</t>
  </si>
  <si>
    <t>120 NOTTINGHAM LN</t>
  </si>
  <si>
    <t>05408</t>
  </si>
  <si>
    <t>(802) 503-5266</t>
  </si>
  <si>
    <t>PBARUTH@UVM.EDU</t>
  </si>
  <si>
    <t>FACEBOOK.COM/BARUTHSENATE</t>
  </si>
  <si>
    <t>SUSAN BOWEN</t>
  </si>
  <si>
    <t>SHELBURNE</t>
  </si>
  <si>
    <t>69 BIRCH RD</t>
  </si>
  <si>
    <t>05482</t>
  </si>
  <si>
    <t>SUSAN_BOWEN@COMCAST.NET</t>
  </si>
  <si>
    <t>TOM CHASTENAY</t>
  </si>
  <si>
    <t>MILTON</t>
  </si>
  <si>
    <t>P.O. BOX 2261</t>
  </si>
  <si>
    <t>S. BURLINGTON</t>
  </si>
  <si>
    <t>(802) 734-0499</t>
  </si>
  <si>
    <t>CHASFUEL@AOL.COM</t>
  </si>
  <si>
    <t>THOMAS CHITTENDEN</t>
  </si>
  <si>
    <t>1600 DORSET ST</t>
  </si>
  <si>
    <t>(802) 233-1913</t>
  </si>
  <si>
    <t>THOMAS.CHITTENDEN@GMAIL.COM</t>
  </si>
  <si>
    <t>WWW.THOMASCHITTENDEN.COM</t>
  </si>
  <si>
    <t>JAMES EHLERS</t>
  </si>
  <si>
    <t>WINOOSKI</t>
  </si>
  <si>
    <t>20 W CANAL ST #230</t>
  </si>
  <si>
    <t>05404</t>
  </si>
  <si>
    <t>(802) 324-6200</t>
  </si>
  <si>
    <t>(802) 800-1257</t>
  </si>
  <si>
    <t>JAMESEHLERS@GMAIL.COM</t>
  </si>
  <si>
    <t>KYLIE HOLLINGSWORTH</t>
  </si>
  <si>
    <t>461 NORTH RD</t>
  </si>
  <si>
    <t>05468</t>
  </si>
  <si>
    <t>(802) 734-1160</t>
  </si>
  <si>
    <t>SMILEYKYLIEBH@GMAIL.COM</t>
  </si>
  <si>
    <t>KUMULIA "KASE" LONG</t>
  </si>
  <si>
    <t>14 ANDREA LN</t>
  </si>
  <si>
    <t>(802) 825-2378</t>
  </si>
  <si>
    <t>KAY9LACE@GMAIL.COM</t>
  </si>
  <si>
    <t>VIRGINIA "GINNY" LYONS</t>
  </si>
  <si>
    <t>WILLISTON</t>
  </si>
  <si>
    <t>241 WHITE BIRCH LN</t>
  </si>
  <si>
    <t>05495</t>
  </si>
  <si>
    <t>(802) 318-8556</t>
  </si>
  <si>
    <t>(802) 863-6129</t>
  </si>
  <si>
    <t>SENATORGINNYLYONS@GMAIL.COM</t>
  </si>
  <si>
    <t>SENATORGINNYLYONS.COM</t>
  </si>
  <si>
    <t>CHRISTOPHER PEARSON</t>
  </si>
  <si>
    <t>12 BROOKES AVE</t>
  </si>
  <si>
    <t>(802) 860-3933</t>
  </si>
  <si>
    <t>CHRIS@SENATORPEARSON.COM</t>
  </si>
  <si>
    <t>SENATORPEARSON.COM</t>
  </si>
  <si>
    <t>KESHA RAM</t>
  </si>
  <si>
    <t>31 NORTH PROSPECT ST #1</t>
  </si>
  <si>
    <t>(802) 881-4433</t>
  </si>
  <si>
    <t>KESHA@KESHARAM.COM</t>
  </si>
  <si>
    <t>KESHARAM.COM</t>
  </si>
  <si>
    <t>ERICKA REDIC</t>
  </si>
  <si>
    <t>251 STANIFORD RD</t>
  </si>
  <si>
    <t>(512) 348-4119</t>
  </si>
  <si>
    <t>REDICCAMPAIGN@GMAIL.COM</t>
  </si>
  <si>
    <t>WWW.ERICKAREDIC.COM</t>
  </si>
  <si>
    <t>DEAN ROLLAND</t>
  </si>
  <si>
    <t>418 TURKEY LN</t>
  </si>
  <si>
    <t>(234) 380-7779</t>
  </si>
  <si>
    <t>ROLLANDDE@GMAIL.COM</t>
  </si>
  <si>
    <t>MICHAEL SIROTKIN</t>
  </si>
  <si>
    <t>80 BARTLETT BAY RD</t>
  </si>
  <si>
    <t>(802) 999-4360</t>
  </si>
  <si>
    <t>SIROTKIN.SENATE@GMAIL.COM</t>
  </si>
  <si>
    <t>WWW.SIROTKINFORSENATE.COM</t>
  </si>
  <si>
    <t>ESX-ORL</t>
  </si>
  <si>
    <t>RON HORTON</t>
  </si>
  <si>
    <t>JAY</t>
  </si>
  <si>
    <t>2924 N JAY RD</t>
  </si>
  <si>
    <t>05859</t>
  </si>
  <si>
    <t>(802) 988-4661</t>
  </si>
  <si>
    <t>RONHORTON21@MSN.COM</t>
  </si>
  <si>
    <t>WWW.RONHORTON.INFO</t>
  </si>
  <si>
    <t>RUSS INGALLS</t>
  </si>
  <si>
    <t>99 FARRANTS PT</t>
  </si>
  <si>
    <t>05855</t>
  </si>
  <si>
    <t>(802) 323-4756</t>
  </si>
  <si>
    <t>RINGALLS@YMAIL.COM</t>
  </si>
  <si>
    <t>JONATHAN L. MORIN</t>
  </si>
  <si>
    <t>HOLLAND</t>
  </si>
  <si>
    <t>2793 VALLEY RD</t>
  </si>
  <si>
    <t>05830</t>
  </si>
  <si>
    <t>(802) 673-4741</t>
  </si>
  <si>
    <t>JONATHANLEOMORIN@GMAIL.COM</t>
  </si>
  <si>
    <t>JOHN S. RODGERS</t>
  </si>
  <si>
    <t>GLOVER</t>
  </si>
  <si>
    <t>582 RODGERS RD</t>
  </si>
  <si>
    <t>05839</t>
  </si>
  <si>
    <t>(802) 525-6677</t>
  </si>
  <si>
    <t>JOHBREL1983@GMAIL.COM</t>
  </si>
  <si>
    <t>ROBERT STARR</t>
  </si>
  <si>
    <t>TROY</t>
  </si>
  <si>
    <t>958 VT ROUTE 105 W</t>
  </si>
  <si>
    <t>NORTHTROY</t>
  </si>
  <si>
    <t>05868</t>
  </si>
  <si>
    <t>(802) 988-2877</t>
  </si>
  <si>
    <t>(802) 309-3354</t>
  </si>
  <si>
    <t>HARLEYRIDERS@MYFAIRPOINT.NET</t>
  </si>
  <si>
    <t>FRA</t>
  </si>
  <si>
    <t>RANDY BROCK</t>
  </si>
  <si>
    <t>SWANTON</t>
  </si>
  <si>
    <t>REP/DEM</t>
  </si>
  <si>
    <t>2396 HIGHGATE RD.</t>
  </si>
  <si>
    <t>ST. ALBANS</t>
  </si>
  <si>
    <t>(802) 309-8220</t>
  </si>
  <si>
    <t>RANDY@RANDYBROCK.COM</t>
  </si>
  <si>
    <t>WWW.RANDYBROCK.COM</t>
  </si>
  <si>
    <t>CHLOE COLLINS</t>
  </si>
  <si>
    <t>14 HOG ISLAND RD</t>
  </si>
  <si>
    <t>05488</t>
  </si>
  <si>
    <t>(860) 965-1147</t>
  </si>
  <si>
    <t>CHLOEFORVERMONT@GMAIL.COM</t>
  </si>
  <si>
    <t>CHLOEFORVERMONT.COM</t>
  </si>
  <si>
    <t>COREY PARENT</t>
  </si>
  <si>
    <t>SAINT ALBANS TOWN</t>
  </si>
  <si>
    <t>21 BLUFF LN</t>
  </si>
  <si>
    <t>COREYPARENT@GMAIL.COM</t>
  </si>
  <si>
    <t>WWW.COREYPARENT.COM</t>
  </si>
  <si>
    <t>LUKE RICHTER</t>
  </si>
  <si>
    <t>ALBURGH</t>
  </si>
  <si>
    <t>47 JENNY LN</t>
  </si>
  <si>
    <t>05440</t>
  </si>
  <si>
    <t>(802) 922-6726</t>
  </si>
  <si>
    <t>LUKE.FOR.FRANKLIN@GMAIL.COM</t>
  </si>
  <si>
    <t>GI</t>
  </si>
  <si>
    <t>RICHARD "DICK" MAZZA</t>
  </si>
  <si>
    <t>COLCHESTER</t>
  </si>
  <si>
    <t>777 WEST LAKESHORE DR</t>
  </si>
  <si>
    <t>05446</t>
  </si>
  <si>
    <t>(802) 862-4065</t>
  </si>
  <si>
    <t>(802) 863-1067</t>
  </si>
  <si>
    <t>LAM</t>
  </si>
  <si>
    <t>RICHARD A. WESTMAN</t>
  </si>
  <si>
    <t>CAMBRIDGE</t>
  </si>
  <si>
    <t>2439 IRON GATE RD</t>
  </si>
  <si>
    <t>05444</t>
  </si>
  <si>
    <t>(802) 644-2297</t>
  </si>
  <si>
    <t>RAWESTMAN@GMAIL.COM</t>
  </si>
  <si>
    <t>ORA</t>
  </si>
  <si>
    <t>BILL T. HUFF</t>
  </si>
  <si>
    <t>THETFORD</t>
  </si>
  <si>
    <t>972 GOVE HILL RD</t>
  </si>
  <si>
    <t>THETFORD CENTER</t>
  </si>
  <si>
    <t>05075</t>
  </si>
  <si>
    <t>(802) 785-4640</t>
  </si>
  <si>
    <t>HUFFFORVTSTATESENATE@GMAIL.COM</t>
  </si>
  <si>
    <t>HUFFFORVTSTATESENATE.COM</t>
  </si>
  <si>
    <t>MARK A. MACDONALD</t>
  </si>
  <si>
    <t>WILLIAMSTOWN</t>
  </si>
  <si>
    <t>404 MACDONALD RD.</t>
  </si>
  <si>
    <t>05679</t>
  </si>
  <si>
    <t>(802) 272-1101</t>
  </si>
  <si>
    <t>SENATORMARK@AOL.COM</t>
  </si>
  <si>
    <t>RUT</t>
  </si>
  <si>
    <t>BRITTANY D. CAVACAS</t>
  </si>
  <si>
    <t>68 PHILLIPS ST</t>
  </si>
  <si>
    <t>05701</t>
  </si>
  <si>
    <t>(802) 683-4953</t>
  </si>
  <si>
    <t>BRITTANYDCAVACAS@GMAIL.COM</t>
  </si>
  <si>
    <t>BRIAN "BC" COLLAMORE</t>
  </si>
  <si>
    <t>RUTLAND TOWN</t>
  </si>
  <si>
    <t>124 PATRICIA LN</t>
  </si>
  <si>
    <t>(802) 342-6294</t>
  </si>
  <si>
    <t>(802) 773-1365</t>
  </si>
  <si>
    <t>LARRY COURCELLE</t>
  </si>
  <si>
    <t>MENDON</t>
  </si>
  <si>
    <t>541 S MENDON RD</t>
  </si>
  <si>
    <t>(802) 775-2852</t>
  </si>
  <si>
    <t>GREG COX</t>
  </si>
  <si>
    <t>WEST RUTLAND</t>
  </si>
  <si>
    <t>1030 BOARDMAN HILL RD</t>
  </si>
  <si>
    <t>05777</t>
  </si>
  <si>
    <t>(802) 683-4606</t>
  </si>
  <si>
    <t>CHERYL M. HOOKER</t>
  </si>
  <si>
    <t>11 ROYCE ST</t>
  </si>
  <si>
    <t>(802) 353-7288</t>
  </si>
  <si>
    <t>(802) 775-5462</t>
  </si>
  <si>
    <t>CASEY JENNINGS</t>
  </si>
  <si>
    <t>9 REGENCY MNR 9-10</t>
  </si>
  <si>
    <t>(802) 236-8917</t>
  </si>
  <si>
    <t>CASEYJENNINGS86@GMAIL.COM</t>
  </si>
  <si>
    <t>RICHARD "SENSEI" LENCHUS</t>
  </si>
  <si>
    <t>BENSON</t>
  </si>
  <si>
    <t>981 PO BOX 234</t>
  </si>
  <si>
    <t>05731</t>
  </si>
  <si>
    <t>(802) 537-4929</t>
  </si>
  <si>
    <t>LENCHUS_LEGEND@YAHOO.COM</t>
  </si>
  <si>
    <t>MICHAEL SHANK</t>
  </si>
  <si>
    <t>BRANDON</t>
  </si>
  <si>
    <t>730 HIGH POND RD</t>
  </si>
  <si>
    <t>05733</t>
  </si>
  <si>
    <t>(802) 989-9432</t>
  </si>
  <si>
    <t>(802) 247-4844</t>
  </si>
  <si>
    <t>INFO@VOTEFORSHANK.COM</t>
  </si>
  <si>
    <t>MICHAELSHANK.COM</t>
  </si>
  <si>
    <t>JOSHUA C. TERENZINI</t>
  </si>
  <si>
    <t>332 KILLINGTON AVE</t>
  </si>
  <si>
    <t>(802) 353-7749</t>
  </si>
  <si>
    <t>JOSHUA.TERENZINI@GMAIL.COM</t>
  </si>
  <si>
    <t>TERRY K. WILLIAMS</t>
  </si>
  <si>
    <t>POULTNEY</t>
  </si>
  <si>
    <t>319 RUBY RD</t>
  </si>
  <si>
    <t>05764</t>
  </si>
  <si>
    <t>(802) 287-4576</t>
  </si>
  <si>
    <t>WAS</t>
  </si>
  <si>
    <t>KEN ALGER</t>
  </si>
  <si>
    <t>BARRE TOWN</t>
  </si>
  <si>
    <t>PO BOX 113</t>
  </si>
  <si>
    <t>SO BARRE VT</t>
  </si>
  <si>
    <t>05670</t>
  </si>
  <si>
    <t>(802) 522-4143</t>
  </si>
  <si>
    <t>ALGER444@YAHOO.COM</t>
  </si>
  <si>
    <t>HTTPS://WWW.FACEBOOK.COM/KENALGERFORVTSENATE</t>
  </si>
  <si>
    <t>ANN CUMMINGS</t>
  </si>
  <si>
    <t>24 COLONIAL DR</t>
  </si>
  <si>
    <t>ANDREW PERCHLIK</t>
  </si>
  <si>
    <t>29 FRANKLIN ST</t>
  </si>
  <si>
    <t>(802) 229-0471</t>
  </si>
  <si>
    <t>ANDREWPERCHLIK@GMAIL.COM</t>
  </si>
  <si>
    <t>WWW/ANDREWPERCHLK.COM</t>
  </si>
  <si>
    <t>ANTHONY POLLINA</t>
  </si>
  <si>
    <t>MIDDLESEX</t>
  </si>
  <si>
    <t>93 STORY RD</t>
  </si>
  <si>
    <t>05682</t>
  </si>
  <si>
    <t>(802) 272-3765</t>
  </si>
  <si>
    <t>APOLLINAVT@GMAIL.COM</t>
  </si>
  <si>
    <t>HTTPS://APOLLINAFORSTATESENATE.COM</t>
  </si>
  <si>
    <t>DAWNMARIE TOMASI</t>
  </si>
  <si>
    <t>PO BOX 368</t>
  </si>
  <si>
    <t>S. BARRE</t>
  </si>
  <si>
    <t>(802) 309-4474</t>
  </si>
  <si>
    <t>DAWNMARIETOMASI4VERMONTSENATE@GMAIL.COM</t>
  </si>
  <si>
    <t>WWW.DAWNMARIETOMASI4VERMONTSENATE.COM</t>
  </si>
  <si>
    <t>DWAYNE TUCKER</t>
  </si>
  <si>
    <t>95 MIDDLE RD</t>
  </si>
  <si>
    <t>(802) 279-5611</t>
  </si>
  <si>
    <t>CAMPAIGNFORDWAYNE@GMAIL.COM</t>
  </si>
  <si>
    <t>PAUL VALLERAND</t>
  </si>
  <si>
    <t>56 E COBBLE HILL RD</t>
  </si>
  <si>
    <t>BARRE</t>
  </si>
  <si>
    <t>(802) 595-5211</t>
  </si>
  <si>
    <t>JULIEN.MCBAIN@GMAIL.COM</t>
  </si>
  <si>
    <t>WDH</t>
  </si>
  <si>
    <t>BECCA BALINT</t>
  </si>
  <si>
    <t>BRATTLEBORO</t>
  </si>
  <si>
    <t>271 S MAIN ST</t>
  </si>
  <si>
    <t>05301</t>
  </si>
  <si>
    <t>(802) 365-1060</t>
  </si>
  <si>
    <t>(802) 257-4162</t>
  </si>
  <si>
    <t>BECCABALINT2020@GMAIL.COM</t>
  </si>
  <si>
    <t>BECCABALINT.COM</t>
  </si>
  <si>
    <t>TYLER COLFORD</t>
  </si>
  <si>
    <t>WHITINGHAM</t>
  </si>
  <si>
    <t>PO BOX 115</t>
  </si>
  <si>
    <t>JACKSONVILLE</t>
  </si>
  <si>
    <t>05342</t>
  </si>
  <si>
    <t>(802) 490-8859</t>
  </si>
  <si>
    <t>TC@TYLERCOLFORD.COM</t>
  </si>
  <si>
    <t>TYLERCOLFORD.COM</t>
  </si>
  <si>
    <t>JOHN LYDDY</t>
  </si>
  <si>
    <t>994 FULLER HILL RD</t>
  </si>
  <si>
    <t>05361</t>
  </si>
  <si>
    <t>(802) 368-7554</t>
  </si>
  <si>
    <t>(802) 258-1798</t>
  </si>
  <si>
    <t>JLYDDY3@GMAIL.COM</t>
  </si>
  <si>
    <t>MARCUS R. PARISH</t>
  </si>
  <si>
    <t>ROCKINGHAM</t>
  </si>
  <si>
    <t>PO BOX 126</t>
  </si>
  <si>
    <t>BELLOWS FALLS</t>
  </si>
  <si>
    <t>05101</t>
  </si>
  <si>
    <t>(802) 727-1382</t>
  </si>
  <si>
    <t>MARCPARISH@MARCPARISH.COM</t>
  </si>
  <si>
    <t>MARCPARISH.COM</t>
  </si>
  <si>
    <t>JEANETTE WHITE</t>
  </si>
  <si>
    <t>35 OLD DEPOT RD</t>
  </si>
  <si>
    <t>(802) 387-4379</t>
  </si>
  <si>
    <t>JEANETTEWHITEVERMONT@YAHOO.COM</t>
  </si>
  <si>
    <t>NONE</t>
  </si>
  <si>
    <t>WDR</t>
  </si>
  <si>
    <t>ALISON H. CLARKSON</t>
  </si>
  <si>
    <t>WOODSTOCK</t>
  </si>
  <si>
    <t>18 GOLF AVE</t>
  </si>
  <si>
    <t>05091</t>
  </si>
  <si>
    <t>(802) 457-4627</t>
  </si>
  <si>
    <t>ALISON4VT@GMAIL.COM</t>
  </si>
  <si>
    <t>WWW.ALISONCLARKSON.ORG</t>
  </si>
  <si>
    <t>MICHAEL JASINSKI SR</t>
  </si>
  <si>
    <t>SPRINGFIELD</t>
  </si>
  <si>
    <t>184 PARKER HILL RD</t>
  </si>
  <si>
    <t>05156</t>
  </si>
  <si>
    <t>(802) 885-4828</t>
  </si>
  <si>
    <t>MJASINSKI@VERMONTEL.NET</t>
  </si>
  <si>
    <t>RICHARD J. "DICK" MCCORMACK</t>
  </si>
  <si>
    <t>BETHEL</t>
  </si>
  <si>
    <t>127 CLEVELAND BROOK RD</t>
  </si>
  <si>
    <t>05032</t>
  </si>
  <si>
    <t>(802) 793-6417</t>
  </si>
  <si>
    <t>DMCCORMACK127@GMAIL.COM</t>
  </si>
  <si>
    <t>ALICE W. NITKA</t>
  </si>
  <si>
    <t>LUDLOW</t>
  </si>
  <si>
    <t>P.O. BOX 136</t>
  </si>
  <si>
    <t>05149</t>
  </si>
  <si>
    <t>(802) 228-8432</t>
  </si>
  <si>
    <t>ALICE.NITKA@GMAIL.COM</t>
  </si>
  <si>
    <t>KEITH STERN</t>
  </si>
  <si>
    <t>188 MAIN STREET</t>
  </si>
  <si>
    <t>NORTH SPRINGFIELD</t>
  </si>
  <si>
    <t>05150</t>
  </si>
  <si>
    <t>(802) 886-2198</t>
  </si>
  <si>
    <t>KSTERN1956@YAHOO.COM</t>
  </si>
  <si>
    <t>MASON WADE</t>
  </si>
  <si>
    <t>ROCHESTER</t>
  </si>
  <si>
    <t>262 PINE GAP RD</t>
  </si>
  <si>
    <t>05767</t>
  </si>
  <si>
    <t>(802) 349-3970</t>
  </si>
  <si>
    <t>MWADE3333@GMAIL.COM</t>
  </si>
  <si>
    <t>DOUG WILBERDING</t>
  </si>
  <si>
    <t>PO BOX 694</t>
  </si>
  <si>
    <t>05055</t>
  </si>
  <si>
    <t>(802) 526-4787</t>
  </si>
  <si>
    <t>WILBERDING4VT@GMAIL.COM</t>
  </si>
  <si>
    <t>DOUGWILBERDING.COM</t>
  </si>
  <si>
    <t>JACK WILLIAMS</t>
  </si>
  <si>
    <t>WEATHERSFIELD</t>
  </si>
  <si>
    <t>PO BOX 205</t>
  </si>
  <si>
    <t>05151</t>
  </si>
  <si>
    <t>(802) 591-1409</t>
  </si>
  <si>
    <t>JACKWILLIAMS4SENATE@GMAIL.COM</t>
  </si>
  <si>
    <t>FACEBOOK.COM/JACKWILLIAMS4STATESENATE/</t>
  </si>
  <si>
    <t>STATE REPRESENTATIVE</t>
  </si>
  <si>
    <t>ADD-1</t>
  </si>
  <si>
    <t>THOMAS A. HUGHES</t>
  </si>
  <si>
    <t>126 CHARLES AVE</t>
  </si>
  <si>
    <t>05753</t>
  </si>
  <si>
    <t>(802) 388-2967</t>
  </si>
  <si>
    <t>IMHISTORICAL@MSN.COM</t>
  </si>
  <si>
    <t>ROBIN SCHEU</t>
  </si>
  <si>
    <t>1459 MUNGER ST</t>
  </si>
  <si>
    <t>(802) 377-1544</t>
  </si>
  <si>
    <t>(802) 388-1460</t>
  </si>
  <si>
    <t>SCHEUFORMIDDLEBURY@GMAIL.COM</t>
  </si>
  <si>
    <t>HTTP://WWW.ROBINSCHEU.COM/</t>
  </si>
  <si>
    <t>AMY SHELDON</t>
  </si>
  <si>
    <t>PO BOX 311</t>
  </si>
  <si>
    <t>(802) 388-9278</t>
  </si>
  <si>
    <t>SHELDONFORHOUSE@COMCAST.NET</t>
  </si>
  <si>
    <t>FACEBOOK.COM/REPAMYSHELDON/</t>
  </si>
  <si>
    <t>ADD-2</t>
  </si>
  <si>
    <t>PETER CONLON</t>
  </si>
  <si>
    <t>CORNWALL</t>
  </si>
  <si>
    <t>33 WEST STREET</t>
  </si>
  <si>
    <t>(802) 349-7247</t>
  </si>
  <si>
    <t>PETERC@SHOREHAM.NET</t>
  </si>
  <si>
    <t>CONLONFORHOUSE.COM</t>
  </si>
  <si>
    <t>ADD-3</t>
  </si>
  <si>
    <t>MATT BIRONG</t>
  </si>
  <si>
    <t>VERGENNES</t>
  </si>
  <si>
    <t>51 SOUTH MAPLE PO BOX 54</t>
  </si>
  <si>
    <t>(802) 310-7047</t>
  </si>
  <si>
    <t>MATT@MATTBIRONG.COM</t>
  </si>
  <si>
    <t>TIM BUSKEY</t>
  </si>
  <si>
    <t>LAKE STREET</t>
  </si>
  <si>
    <t>(802) 238-7981</t>
  </si>
  <si>
    <t>(802) 759-2378</t>
  </si>
  <si>
    <t>TIMBUSKEY@GMAVT.NET</t>
  </si>
  <si>
    <t>DIANE LANPHER</t>
  </si>
  <si>
    <t>194 S MAPLE ST</t>
  </si>
  <si>
    <t>(802) 877-2230</t>
  </si>
  <si>
    <t>(802) 598-2660</t>
  </si>
  <si>
    <t>DIANELANPHER@HOTMAIL.COM</t>
  </si>
  <si>
    <t>STEVE THURSTON</t>
  </si>
  <si>
    <t>FERRISBURGH</t>
  </si>
  <si>
    <t>89 DIAMOND ISLAND LN</t>
  </si>
  <si>
    <t>05456</t>
  </si>
  <si>
    <t>(802) 877-3431</t>
  </si>
  <si>
    <t>THURSTON.STEVE@GMAIL.COM</t>
  </si>
  <si>
    <t>ADD-4</t>
  </si>
  <si>
    <t>MARI CORDES</t>
  </si>
  <si>
    <t>LINCOLN</t>
  </si>
  <si>
    <t>298 BIDDLE RD</t>
  </si>
  <si>
    <t>(802) 989-9267</t>
  </si>
  <si>
    <t>MARI.VERMONT@GMAIL.COM</t>
  </si>
  <si>
    <t>MARICORDES.ORG</t>
  </si>
  <si>
    <t>LYNN DIKE</t>
  </si>
  <si>
    <t>1077 BURPEE RD</t>
  </si>
  <si>
    <t>(802) 453-5161</t>
  </si>
  <si>
    <t>(802) 377-9258</t>
  </si>
  <si>
    <t>LLDIKE@GMAVT.NET</t>
  </si>
  <si>
    <t>CALEB ELDER</t>
  </si>
  <si>
    <t>STARKSBORO</t>
  </si>
  <si>
    <t>580 RUBY BRACE RD STARKSBORO</t>
  </si>
  <si>
    <t>05487</t>
  </si>
  <si>
    <t>(802) 373-6465</t>
  </si>
  <si>
    <t>(802) 434-4805</t>
  </si>
  <si>
    <t>CALELDER@GMAIL.COM</t>
  </si>
  <si>
    <t>CALEBELDER.COM</t>
  </si>
  <si>
    <t>VALERIE MULLIN</t>
  </si>
  <si>
    <t>MONKTON</t>
  </si>
  <si>
    <t>91 DART HILL RD</t>
  </si>
  <si>
    <t>NORTH FERRISBURG</t>
  </si>
  <si>
    <t>05473</t>
  </si>
  <si>
    <t>(802) 425-3768</t>
  </si>
  <si>
    <t>VALMULLIN@GMAVT.NET</t>
  </si>
  <si>
    <t>ADD-5</t>
  </si>
  <si>
    <t>JUBILEE MCGILL</t>
  </si>
  <si>
    <t>BRIDPORT</t>
  </si>
  <si>
    <t>3056 VT ROUTE 22A</t>
  </si>
  <si>
    <t>05734</t>
  </si>
  <si>
    <t>(802) 272-5560</t>
  </si>
  <si>
    <t>JUBILEEFORVT@GMAIL.COM</t>
  </si>
  <si>
    <t>HARVEY T. SMITH</t>
  </si>
  <si>
    <t>2516 LIME KILN RD</t>
  </si>
  <si>
    <t>(802) 877-2712</t>
  </si>
  <si>
    <t>HSMITH@LEG.STATE.VT.US</t>
  </si>
  <si>
    <t>ADD-RUT</t>
  </si>
  <si>
    <t>RUTH SHATTUCK BERNSTEIN</t>
  </si>
  <si>
    <t>SHOREHAM</t>
  </si>
  <si>
    <t>61 OLIVER HOWE CT</t>
  </si>
  <si>
    <t>05770</t>
  </si>
  <si>
    <t>(802) 355-4676</t>
  </si>
  <si>
    <t>RUTHBERNSTEIN.RB@GMAIL.COM</t>
  </si>
  <si>
    <t>PO BOX 234</t>
  </si>
  <si>
    <t>TERRY NORRIS</t>
  </si>
  <si>
    <t>525 PALMER RD</t>
  </si>
  <si>
    <t>(802) 989-4111</t>
  </si>
  <si>
    <t>TNORRIS@SHOREHAM.NET</t>
  </si>
  <si>
    <t>BEN-1</t>
  </si>
  <si>
    <t>NELSON BROWNELL</t>
  </si>
  <si>
    <t>POWNAL</t>
  </si>
  <si>
    <t>P.O. BOX 14</t>
  </si>
  <si>
    <t>NORTH POWNAL</t>
  </si>
  <si>
    <t>05260</t>
  </si>
  <si>
    <t>(802) 823-5656</t>
  </si>
  <si>
    <t>NELSONBROWNELL@ROCKETMAIL.COM</t>
  </si>
  <si>
    <t>BEN-2-1</t>
  </si>
  <si>
    <t>TIMOTHY R. CORCORAN II</t>
  </si>
  <si>
    <t>8 COREY LN</t>
  </si>
  <si>
    <t>(802) 447-0929</t>
  </si>
  <si>
    <t>TCORCORAN@LEG.STATE.VT.US</t>
  </si>
  <si>
    <t>COLLEEN HARRINGTON</t>
  </si>
  <si>
    <t>(802) 430-3391</t>
  </si>
  <si>
    <t>CHARRINGTONCANDIDATE@YAHOO.COM</t>
  </si>
  <si>
    <t>DANE WHITMAN</t>
  </si>
  <si>
    <t>PO BOX 832</t>
  </si>
  <si>
    <t>(802) 227-7976</t>
  </si>
  <si>
    <t>INFO@DANEFORBENNINGTON.COM</t>
  </si>
  <si>
    <t>DANEFORBENNINGTON.COM</t>
  </si>
  <si>
    <t>BEN-2-2</t>
  </si>
  <si>
    <t>PETER J. BRADY SR</t>
  </si>
  <si>
    <t>315 WASHINGTON AVE</t>
  </si>
  <si>
    <t>(802) 733-5730</t>
  </si>
  <si>
    <t>PETERBRADY114@GMAIL.COM</t>
  </si>
  <si>
    <t>JIM CARROLL</t>
  </si>
  <si>
    <t>106 SCHOOL ST, 1</t>
  </si>
  <si>
    <t>(802) 733-2061</t>
  </si>
  <si>
    <t>JIM_CARROLL2000@YAHOO.COM</t>
  </si>
  <si>
    <t>MARY A. MORRISSEY</t>
  </si>
  <si>
    <t>228 DEWEY ST</t>
  </si>
  <si>
    <t>(802) 442-2092</t>
  </si>
  <si>
    <t>MMORRISSEY@LEG.STATE.VT.US</t>
  </si>
  <si>
    <t>MICHAEL NIGRO</t>
  </si>
  <si>
    <t>125 HILLSIDE ST</t>
  </si>
  <si>
    <t>(802) 440-2752</t>
  </si>
  <si>
    <t>NIGRO.VT@GMAIL.COM</t>
  </si>
  <si>
    <t>BEN-3</t>
  </si>
  <si>
    <t>DAVID K. DURFEE</t>
  </si>
  <si>
    <t>SHAFTSBURY</t>
  </si>
  <si>
    <t>616 VT ROUTE 7A</t>
  </si>
  <si>
    <t>05262</t>
  </si>
  <si>
    <t>(802) 440-0936</t>
  </si>
  <si>
    <t>DURFEEFORVERMONT@GMAIL.COM</t>
  </si>
  <si>
    <t>DURFEEFORVERMONT.COM</t>
  </si>
  <si>
    <t>VICTOR K. HARWOOD JR</t>
  </si>
  <si>
    <t>187 EHRICH RD</t>
  </si>
  <si>
    <t>(802) 442-4344</t>
  </si>
  <si>
    <t>SQUID52@EARLTHLINK.NET</t>
  </si>
  <si>
    <t>BEN-4</t>
  </si>
  <si>
    <t>SETH BONGARTZ</t>
  </si>
  <si>
    <t>PO BOX 1407</t>
  </si>
  <si>
    <t>(802) 598-3477</t>
  </si>
  <si>
    <t>SETHBONGARTZ4STATEREP@GMAIL.COM</t>
  </si>
  <si>
    <t>WWW.SETH4HOUSE.COM</t>
  </si>
  <si>
    <t>CYNTHIA BROWNING</t>
  </si>
  <si>
    <t>PO BOX 389</t>
  </si>
  <si>
    <t>(802) 375-9019</t>
  </si>
  <si>
    <t>CBROWNING@LEG.STATE.VT.US</t>
  </si>
  <si>
    <t>CYNTHIABROWNING.COM</t>
  </si>
  <si>
    <t>KATHLEEN JAMES</t>
  </si>
  <si>
    <t>PO BOX 1044</t>
  </si>
  <si>
    <t>(802) 366-1158</t>
  </si>
  <si>
    <t>KATHJAMES4STATEREP@GMAIL.COM</t>
  </si>
  <si>
    <t>KATHJAMESFORSTATEREP.COM</t>
  </si>
  <si>
    <t>BEN-RUT</t>
  </si>
  <si>
    <t>LINDA JOY SULLIVAN</t>
  </si>
  <si>
    <t>DORSET</t>
  </si>
  <si>
    <t>932 MCNAMARA RD</t>
  </si>
  <si>
    <t>05251</t>
  </si>
  <si>
    <t>(802) 558-1457</t>
  </si>
  <si>
    <t>LSULLIVAN@LEG.STATE.VT.US</t>
  </si>
  <si>
    <t>WWW.LINDAJOY4AUDITORVT.COM</t>
  </si>
  <si>
    <t>CAL-1</t>
  </si>
  <si>
    <t>MARCIA ROBINSON MARTEL</t>
  </si>
  <si>
    <t>WATERFORD</t>
  </si>
  <si>
    <t>1091 SLATE LEDGE RD</t>
  </si>
  <si>
    <t>05819</t>
  </si>
  <si>
    <t>(802) 748-9134</t>
  </si>
  <si>
    <t>MARCIA_MARTEL@HOTMAIL.COM</t>
  </si>
  <si>
    <t>DYLAN STETSON</t>
  </si>
  <si>
    <t>984 SIMPSON BROOK RD</t>
  </si>
  <si>
    <t>(802) 249-9915</t>
  </si>
  <si>
    <t>DYLEMMAZ@PROTONMAIL.COM</t>
  </si>
  <si>
    <t>CAL-2</t>
  </si>
  <si>
    <t>JAMES CLARK</t>
  </si>
  <si>
    <t>WALDEN</t>
  </si>
  <si>
    <t>1377 BAYLEY HAZEN RD</t>
  </si>
  <si>
    <t>05836</t>
  </si>
  <si>
    <t>(802) 535-6907</t>
  </si>
  <si>
    <t>VERMONTER01802@GMAIL.COM</t>
  </si>
  <si>
    <t>CHIP TROIANO</t>
  </si>
  <si>
    <t>STANNARD</t>
  </si>
  <si>
    <t>261 HUTCHINS FARM RD</t>
  </si>
  <si>
    <t>05842</t>
  </si>
  <si>
    <t>(802) 533-7712</t>
  </si>
  <si>
    <t>CHIPTROIANO@GMAIL.COM</t>
  </si>
  <si>
    <t>CAL-3</t>
  </si>
  <si>
    <t>SCOTT BECK</t>
  </si>
  <si>
    <t>SAINT JOHNSBURY</t>
  </si>
  <si>
    <t>93 OVERLOOK CIR</t>
  </si>
  <si>
    <t>(802) 274-0201</t>
  </si>
  <si>
    <t>SCOTTBECK7@GMAIL.COM</t>
  </si>
  <si>
    <t>SCOTTBECKSTJ.COM</t>
  </si>
  <si>
    <t>SCOTT CAMPBELL</t>
  </si>
  <si>
    <t>761 CROW HILL RD</t>
  </si>
  <si>
    <t>(802) 595-5580</t>
  </si>
  <si>
    <t>SCOTT@CAMPBELLFORVERMONT.COM</t>
  </si>
  <si>
    <t>CAMPBELLFORVERMONT.COM</t>
  </si>
  <si>
    <t>FRANK EMPSALL</t>
  </si>
  <si>
    <t>99 UNDERCLYFFE RD</t>
  </si>
  <si>
    <t>(802) 424-1391</t>
  </si>
  <si>
    <t>(802) 434-1391</t>
  </si>
  <si>
    <t>FRANKAEMPSALL@AIM.COM</t>
  </si>
  <si>
    <t>BRICE C. SIMON</t>
  </si>
  <si>
    <t>594 SUMMER ST</t>
  </si>
  <si>
    <t>(802) 751-9085</t>
  </si>
  <si>
    <t>BRICE.SIMON@STOWEATTORNEYS.COM</t>
  </si>
  <si>
    <t>CAL-4</t>
  </si>
  <si>
    <t>MARTHA "MARTY" FELTUS</t>
  </si>
  <si>
    <t>77 OLD COACH RD</t>
  </si>
  <si>
    <t>05849</t>
  </si>
  <si>
    <t>(802) 626-9516</t>
  </si>
  <si>
    <t>MARTYFELTUS@GMAIL.COM</t>
  </si>
  <si>
    <t>DAVID HAMMOND</t>
  </si>
  <si>
    <t>BURKE</t>
  </si>
  <si>
    <t>719 BUGBEE CROSSING RD</t>
  </si>
  <si>
    <t>05871</t>
  </si>
  <si>
    <t>(617) 823-8162</t>
  </si>
  <si>
    <t>DAVIDHLMT@YAHOO.COM</t>
  </si>
  <si>
    <t>DENNIS R. LABOUNTY</t>
  </si>
  <si>
    <t>293 COTTON RD</t>
  </si>
  <si>
    <t>(802) 272-6421</t>
  </si>
  <si>
    <t>LABOUNTY17@CHARTER.NET</t>
  </si>
  <si>
    <t>DENNISLABOUNTYFORHOUSE.COM</t>
  </si>
  <si>
    <t>PATRICK SEYMOUR</t>
  </si>
  <si>
    <t>SUTTON</t>
  </si>
  <si>
    <t>4062 CALENDAR BROOK RD</t>
  </si>
  <si>
    <t>05867</t>
  </si>
  <si>
    <t>(802) 274-5000</t>
  </si>
  <si>
    <t>PATRICK.SEYMOUR25@GMAIL.COM</t>
  </si>
  <si>
    <t>CAL-WAS</t>
  </si>
  <si>
    <t>BRUCE A. MELENDY</t>
  </si>
  <si>
    <t>110 NOEL DR</t>
  </si>
  <si>
    <t>(802) 274-0243</t>
  </si>
  <si>
    <t>BAMELENDY60@GMAIL.COM</t>
  </si>
  <si>
    <t>HENRY PEARL</t>
  </si>
  <si>
    <t>476 PEARL RD</t>
  </si>
  <si>
    <t>(802) 748-0344</t>
  </si>
  <si>
    <t>HILLVIEWFARMVT@GMAIL.COM</t>
  </si>
  <si>
    <t>WWW.FACEBOOK.COM/PEARLFORHOUSE</t>
  </si>
  <si>
    <t>CHI-1</t>
  </si>
  <si>
    <t>JANA BROWN</t>
  </si>
  <si>
    <t>RICHMOND</t>
  </si>
  <si>
    <t>83 BRADFORD TER</t>
  </si>
  <si>
    <t>05477</t>
  </si>
  <si>
    <t>(802) 999-4333</t>
  </si>
  <si>
    <t>JANABROWNFORSTATEREP@GMAIL.COM</t>
  </si>
  <si>
    <t>TERRY MOULTROUP</t>
  </si>
  <si>
    <t>3190 HUNTINGTON RD</t>
  </si>
  <si>
    <t>(802) 434-4561</t>
  </si>
  <si>
    <t>VIPERPLT@GMAVT.NET</t>
  </si>
  <si>
    <t>CHI-2</t>
  </si>
  <si>
    <t>ERIN BRADY</t>
  </si>
  <si>
    <t>48 BROOKSIDE DR</t>
  </si>
  <si>
    <t>(202) 423-4186</t>
  </si>
  <si>
    <t>CONTACT@ERINBRADYFORWILLISTON.COM</t>
  </si>
  <si>
    <t>ERINBRADYFORWILLISTON.COM</t>
  </si>
  <si>
    <t>JIM MCCULLOUGH</t>
  </si>
  <si>
    <t>592 GOVERNOR CHITTENDEN RD</t>
  </si>
  <si>
    <t>ANTHONY "TONY" O'ROURKE</t>
  </si>
  <si>
    <t>49 MCMULLEN LN</t>
  </si>
  <si>
    <t>(802) 999-8887</t>
  </si>
  <si>
    <t>(802) 878-9736</t>
  </si>
  <si>
    <t>AJOROURKE2003@YAHOO.COM</t>
  </si>
  <si>
    <t>CHI-3</t>
  </si>
  <si>
    <t>TOMAS CUMMINGS</t>
  </si>
  <si>
    <t>JERICHO</t>
  </si>
  <si>
    <t>376 VT ROUTE 15</t>
  </si>
  <si>
    <t>05465</t>
  </si>
  <si>
    <t>(802) 383-8718</t>
  </si>
  <si>
    <t>(802) 899-5520</t>
  </si>
  <si>
    <t>TC4VTHOUSE@GMAIL.COM</t>
  </si>
  <si>
    <t>TC4VTHOUSE.COM</t>
  </si>
  <si>
    <t>PAUL GROSS</t>
  </si>
  <si>
    <t>12 LAFAYETTE DR</t>
  </si>
  <si>
    <t>(802) 899-4816</t>
  </si>
  <si>
    <t>PHG3@COMCAST.NET</t>
  </si>
  <si>
    <t>BENJAMIN MUTOLO</t>
  </si>
  <si>
    <t>UNDERHILL</t>
  </si>
  <si>
    <t>22 HEDGEHOG HILL RD</t>
  </si>
  <si>
    <t>05489</t>
  </si>
  <si>
    <t>(802) 238-1353</t>
  </si>
  <si>
    <t>BWMUTOLO@SYR.EDU</t>
  </si>
  <si>
    <t>MUTOLOFORSTATEHOUSE.COM</t>
  </si>
  <si>
    <t>TREVOR J. SQUIRRELL</t>
  </si>
  <si>
    <t>PO BOX 128</t>
  </si>
  <si>
    <t>05490</t>
  </si>
  <si>
    <t>(802) 324-2601</t>
  </si>
  <si>
    <t>(802) 899-2382</t>
  </si>
  <si>
    <t>TSQUIRRE@SOVER.NET</t>
  </si>
  <si>
    <t>GEORGE TILL</t>
  </si>
  <si>
    <t>74 FOOTHILLS DR</t>
  </si>
  <si>
    <t>(802) 899-2984</t>
  </si>
  <si>
    <t>REP.GEORGETILL@GMAIL.COM</t>
  </si>
  <si>
    <t>CHI-4-1</t>
  </si>
  <si>
    <t>MICHAEL "MIKE" YANTACHKA</t>
  </si>
  <si>
    <t>CHARLOTTE</t>
  </si>
  <si>
    <t>393 NATURES WAY</t>
  </si>
  <si>
    <t>05445</t>
  </si>
  <si>
    <t>(802) 233-5238</t>
  </si>
  <si>
    <t>(802) 425-3960</t>
  </si>
  <si>
    <t>MYANTACHKA.DFA@GMAIL.COM</t>
  </si>
  <si>
    <t>WWW.MIKEYANTACHKA.COM</t>
  </si>
  <si>
    <t>CHI-4-2</t>
  </si>
  <si>
    <t>BILL LIPPERT</t>
  </si>
  <si>
    <t>2751 BALDWIN RD</t>
  </si>
  <si>
    <t>(802) 734-0593</t>
  </si>
  <si>
    <t>BILLLIPPERT@GMAVT.NET</t>
  </si>
  <si>
    <t>SARAH TOSCANO</t>
  </si>
  <si>
    <t>128 BIRCHWOOD DR</t>
  </si>
  <si>
    <t>(802) 324-2190</t>
  </si>
  <si>
    <t>SARAHTOSCANOFORVT@GMAIL.COM</t>
  </si>
  <si>
    <t>CHI-5-1</t>
  </si>
  <si>
    <t>KATE WEBB</t>
  </si>
  <si>
    <t>1611 HARBOR RD</t>
  </si>
  <si>
    <t>(802) 233-7798</t>
  </si>
  <si>
    <t>KATEWEBBVT@GMAIL.COM</t>
  </si>
  <si>
    <t>CHI-5-2</t>
  </si>
  <si>
    <t>JESSICA BRUMSTED</t>
  </si>
  <si>
    <t>217 HEATHER LN</t>
  </si>
  <si>
    <t>(802) 985-9588</t>
  </si>
  <si>
    <t>JESSICA.BRUMSTED@ICLOUD.COM</t>
  </si>
  <si>
    <t>CHI-6-1</t>
  </si>
  <si>
    <t>ROBERT HOOPER</t>
  </si>
  <si>
    <t>3 GREY MEADOW DRIVE</t>
  </si>
  <si>
    <t>(802) 862-0708</t>
  </si>
  <si>
    <t>STATEREPHOOPER@GMAIL.COM</t>
  </si>
  <si>
    <t>WWW.BOBHOOPER.ORG</t>
  </si>
  <si>
    <t>CAROL ODE</t>
  </si>
  <si>
    <t>229 APPLETREE POINT ROAD</t>
  </si>
  <si>
    <t>(802) 863-3818</t>
  </si>
  <si>
    <t>ODE.CAROL@GMAIL.COM</t>
  </si>
  <si>
    <t>CAROLODE.ORG</t>
  </si>
  <si>
    <t>CHI-6-2</t>
  </si>
  <si>
    <t>EMMA MULVANEY-STANAK</t>
  </si>
  <si>
    <t>79 FRONT STREET</t>
  </si>
  <si>
    <t>(802) 448-0838</t>
  </si>
  <si>
    <t>EMMAFORVTHOUSE@GMAIL.COM</t>
  </si>
  <si>
    <t>WWW.EMMAMULVANEYSTANAK.COM</t>
  </si>
  <si>
    <t>CHI-6-3</t>
  </si>
  <si>
    <t>JILL KROWINSKI</t>
  </si>
  <si>
    <t>27 SPRING STREET</t>
  </si>
  <si>
    <t>(802) 363-3907</t>
  </si>
  <si>
    <t>JILL.KROWINSKI@GMAIL.COM</t>
  </si>
  <si>
    <t>WWW.JILLKROWINSKI.COM</t>
  </si>
  <si>
    <t>CURT MCCORMACK</t>
  </si>
  <si>
    <t>221 NORTH WINOOSKI AVENUE #2</t>
  </si>
  <si>
    <t>(802) 318-2585</t>
  </si>
  <si>
    <t>CURT.MCCORMACK@GMAIL.COM</t>
  </si>
  <si>
    <t>CURTMCCORMACK.COM</t>
  </si>
  <si>
    <t>CHI-6-4</t>
  </si>
  <si>
    <t>BRIAN CINA</t>
  </si>
  <si>
    <t>12 ISHAM STREET #1/2</t>
  </si>
  <si>
    <t>(802) 448-2178</t>
  </si>
  <si>
    <t>CINAFORHOUSE@GMAIL.COM</t>
  </si>
  <si>
    <t>HTTP://WWW.CINAFORHOUSE.COM</t>
  </si>
  <si>
    <t>SELENE COLBURN</t>
  </si>
  <si>
    <t>49 LATHAM COURT</t>
  </si>
  <si>
    <t>(802) 233-1358</t>
  </si>
  <si>
    <t>SELENE.COLBURN@GMAIL.COM</t>
  </si>
  <si>
    <t>HTTP://SELENECOLBURN.ORG</t>
  </si>
  <si>
    <t>CHI-6-5</t>
  </si>
  <si>
    <t>TIFF BLUEMLE</t>
  </si>
  <si>
    <t>160 LOCUST TERRACE</t>
  </si>
  <si>
    <t>(802) 238-5907</t>
  </si>
  <si>
    <t>(802) 658-5229</t>
  </si>
  <si>
    <t>TIFF@TIFFBLUEMLE.COM</t>
  </si>
  <si>
    <t>WWW.TIFFBLUEMLE.COM</t>
  </si>
  <si>
    <t>TOM LICATA</t>
  </si>
  <si>
    <t>172 DEFOREST RD</t>
  </si>
  <si>
    <t>(802) 363-9362</t>
  </si>
  <si>
    <t>TOMLICATA2@COMCAST.NET</t>
  </si>
  <si>
    <t>LICATA4HOUSE.COM</t>
  </si>
  <si>
    <t>GABRIELLE STEBBINS</t>
  </si>
  <si>
    <t>184 LOCUST TERRACE</t>
  </si>
  <si>
    <t>(617) 470-6740</t>
  </si>
  <si>
    <t>(802) 540-0703</t>
  </si>
  <si>
    <t>GABRIELLE.STEBBINSVT@GMAIL.COM</t>
  </si>
  <si>
    <t>WWW.STEBBINSFORVT.COM</t>
  </si>
  <si>
    <t>CHI-6-6</t>
  </si>
  <si>
    <t>BARBARA RACHELSON</t>
  </si>
  <si>
    <t>205 SUMMIT STREET</t>
  </si>
  <si>
    <t>(802) 373-0846</t>
  </si>
  <si>
    <t>(802) 862-1290</t>
  </si>
  <si>
    <t>BARBARA.RACHELSON@GMAIL.COM</t>
  </si>
  <si>
    <t>WWW.BARBARARACHELSON.COM</t>
  </si>
  <si>
    <t>CHI-6-7</t>
  </si>
  <si>
    <t>HAL COLSTON</t>
  </si>
  <si>
    <t>325 NORTH ST</t>
  </si>
  <si>
    <t>(802) 922-2908</t>
  </si>
  <si>
    <t>COLSTONHAL.333@GMAIL.COM</t>
  </si>
  <si>
    <t>TAYLOR SMALL</t>
  </si>
  <si>
    <t>PO BOX 543</t>
  </si>
  <si>
    <t>(802) 391-0569</t>
  </si>
  <si>
    <t>TAYLOR@TAYLORSMALLVT.COM</t>
  </si>
  <si>
    <t>HTTP://WWW.TAYLORSMALLVT.COM</t>
  </si>
  <si>
    <t>CHI-7-1</t>
  </si>
  <si>
    <t>MARTIN LALONDE</t>
  </si>
  <si>
    <t>304 FOUR SISTERS RD</t>
  </si>
  <si>
    <t>(802) 863-3086</t>
  </si>
  <si>
    <t>MARTINLALONDE@COMCAST.NET</t>
  </si>
  <si>
    <t>MARTINLALONDEVT.COM</t>
  </si>
  <si>
    <t>CHI-7-2</t>
  </si>
  <si>
    <t>STEVE FISHER</t>
  </si>
  <si>
    <t>125 KENNEDY DR, 45</t>
  </si>
  <si>
    <t>(802) 734-8279</t>
  </si>
  <si>
    <t>FISHERRACING@AOL.COM</t>
  </si>
  <si>
    <t>ANN PUGH</t>
  </si>
  <si>
    <t>67 BAYBERRY LN</t>
  </si>
  <si>
    <t>(802) 863-6705</t>
  </si>
  <si>
    <t>REPANNPUGH@GMAIL.COM</t>
  </si>
  <si>
    <t>HTTP://REPANNPUGH.COM</t>
  </si>
  <si>
    <t>CHI-7-3</t>
  </si>
  <si>
    <t>JOHN KILLACKY</t>
  </si>
  <si>
    <t>72 WOODTHRUSH CIR</t>
  </si>
  <si>
    <t>(802) 862-2254</t>
  </si>
  <si>
    <t>JRKILLACKY52@GMAIL.COM</t>
  </si>
  <si>
    <t>HTTPS;//WWW.JOHNKILLACKY.COM</t>
  </si>
  <si>
    <t>CHI-7-4</t>
  </si>
  <si>
    <t>MAIDA F. TOWNSEND</t>
  </si>
  <si>
    <t>232 PATCHEN RD</t>
  </si>
  <si>
    <t>(802) 862-7404</t>
  </si>
  <si>
    <t>MFTOWNSEND@COMCAST.NET</t>
  </si>
  <si>
    <t>WWW.MAIDATOWNSEND.ORG</t>
  </si>
  <si>
    <t>CHI-8-1</t>
  </si>
  <si>
    <t>V. CHASE</t>
  </si>
  <si>
    <t>116 LAMORE RD</t>
  </si>
  <si>
    <t>05451</t>
  </si>
  <si>
    <t>(904) 521-2843</t>
  </si>
  <si>
    <t>VKCHASE@GMAIL.COM</t>
  </si>
  <si>
    <t>MARYSE B. DUNBAR</t>
  </si>
  <si>
    <t>78 SUSIE WILSON RD</t>
  </si>
  <si>
    <t>ESSEX JCT</t>
  </si>
  <si>
    <t>(802) 999-2383</t>
  </si>
  <si>
    <t>MARYSED5@COMCAST.NET</t>
  </si>
  <si>
    <t>THOMAS M. NELSON</t>
  </si>
  <si>
    <t>8 INDIGO LN</t>
  </si>
  <si>
    <t>(802) 879-7007</t>
  </si>
  <si>
    <t>THOSNELSON7007@GMAIL.COM</t>
  </si>
  <si>
    <t>MARYBETH REDMOND</t>
  </si>
  <si>
    <t>PO BOX 8075</t>
  </si>
  <si>
    <t>(802) 488-0531</t>
  </si>
  <si>
    <t>MARYBETHREDMOND@COMCAST.NET</t>
  </si>
  <si>
    <t>MARYBETHREDMOND.COM</t>
  </si>
  <si>
    <t>TANYA VYHOVSKY</t>
  </si>
  <si>
    <t>50 SAYBROOK RD</t>
  </si>
  <si>
    <t>(802) 316-8329</t>
  </si>
  <si>
    <t>TANYA@TANYAVFORVT.COM</t>
  </si>
  <si>
    <t>WWW.TANYAVFORVT.COM</t>
  </si>
  <si>
    <t>CHI-8-2</t>
  </si>
  <si>
    <t>EDMOND J. DAUDELIN</t>
  </si>
  <si>
    <t>17 CASCADE CRT</t>
  </si>
  <si>
    <t>(802) 578-6290</t>
  </si>
  <si>
    <t>EZED6290@GMAIL.COM</t>
  </si>
  <si>
    <t>KAREN DOLAN</t>
  </si>
  <si>
    <t>28 JACKSON ST</t>
  </si>
  <si>
    <t>ESSEX JUNCTION</t>
  </si>
  <si>
    <t>(802) 233-4434</t>
  </si>
  <si>
    <t>KAREN@DOLANFORVTHOUSE.COM</t>
  </si>
  <si>
    <t>DOLANFORVTHOUSE.COM</t>
  </si>
  <si>
    <t>BRETT L. GASKILL</t>
  </si>
  <si>
    <t>122 SOUTH ST</t>
  </si>
  <si>
    <t>(802) 557-7142</t>
  </si>
  <si>
    <t>BGASKILLVT912@YAHOO.COM</t>
  </si>
  <si>
    <t>LORI HOUGHTON</t>
  </si>
  <si>
    <t>40 SCHOOL ST</t>
  </si>
  <si>
    <t>(802) 879-6701</t>
  </si>
  <si>
    <t>(802) 373-0599</t>
  </si>
  <si>
    <t>HOUGHTON.LORI@GMAIL.COM</t>
  </si>
  <si>
    <t>WWW.LORIHOUGHTON.COM</t>
  </si>
  <si>
    <t>CHI-8-3</t>
  </si>
  <si>
    <t>ROBERT L. BANCROFT</t>
  </si>
  <si>
    <t>WESTFORD</t>
  </si>
  <si>
    <t>405 BROOKSIDE RD</t>
  </si>
  <si>
    <t>05494</t>
  </si>
  <si>
    <t>(802) 879-7386</t>
  </si>
  <si>
    <t>BANCROFT.VT@GMAIL.COM</t>
  </si>
  <si>
    <t>BOBBANCROFTFORVTHOUSE.ORG</t>
  </si>
  <si>
    <t>ALYSSA BLACK</t>
  </si>
  <si>
    <t>PO BOX 4191</t>
  </si>
  <si>
    <t>ALYSSA@ALYSSAFORVT.ORG</t>
  </si>
  <si>
    <t>ALYSSAFORVT.ORG</t>
  </si>
  <si>
    <t>ANDY WATTS</t>
  </si>
  <si>
    <t>20 CEDAR ST</t>
  </si>
  <si>
    <t>(802) 872-8927</t>
  </si>
  <si>
    <t>(802) 734-6222</t>
  </si>
  <si>
    <t>WATTS.NEW4U@GMAIL.COM</t>
  </si>
  <si>
    <t>WATTSNEW4U.COM</t>
  </si>
  <si>
    <t>CHI-9-1</t>
  </si>
  <si>
    <t>SETH CHASE</t>
  </si>
  <si>
    <t>MAIN ST PO BOX 131</t>
  </si>
  <si>
    <t>(802) 662-0787</t>
  </si>
  <si>
    <t>CHASE4VT@GMAIL.COM</t>
  </si>
  <si>
    <t>FACEBOOK.COM/CHASE4VT</t>
  </si>
  <si>
    <t>DESERAE MORIN</t>
  </si>
  <si>
    <t>193 SHANNON RD</t>
  </si>
  <si>
    <t>(802) 777-9636</t>
  </si>
  <si>
    <t>DESERAE.MYST@GMAIL.COM</t>
  </si>
  <si>
    <t>CURT TAYLOR</t>
  </si>
  <si>
    <t>436 SUNDERLAND WOODS RD</t>
  </si>
  <si>
    <t>(802) 324-7188</t>
  </si>
  <si>
    <t>CURTTAYLORVT@GMAIL.COM</t>
  </si>
  <si>
    <t>CT4VT.COM</t>
  </si>
  <si>
    <t>DOUG WOOD</t>
  </si>
  <si>
    <t>75 WINTERGREEN DR</t>
  </si>
  <si>
    <t>(802) 373-9580</t>
  </si>
  <si>
    <t>DWOODBTV@GMAIL.COM</t>
  </si>
  <si>
    <t>CHI-9-2</t>
  </si>
  <si>
    <t>SARITA AUSTIN</t>
  </si>
  <si>
    <t>285 CROOKED CREEK RD</t>
  </si>
  <si>
    <t>(802) 310-4698</t>
  </si>
  <si>
    <t>SARITAAUSTIN@GMAIL.COM</t>
  </si>
  <si>
    <t>PATRICK BRENNAN</t>
  </si>
  <si>
    <t>96 TANGLEWOOD DR</t>
  </si>
  <si>
    <t>(802) 578-2763</t>
  </si>
  <si>
    <t>(802) 863-3773</t>
  </si>
  <si>
    <t>PBRENNAN@LEG.STATE.VT.US</t>
  </si>
  <si>
    <t>JON LYNCH</t>
  </si>
  <si>
    <t>96 OVERLAKE DR</t>
  </si>
  <si>
    <t>(802) 497-4717</t>
  </si>
  <si>
    <t>JON@LYNCH2020.COM</t>
  </si>
  <si>
    <t>LYNCH2020.COM</t>
  </si>
  <si>
    <t>CHI-10</t>
  </si>
  <si>
    <t>TODD BUIK</t>
  </si>
  <si>
    <t>PO BOX 199</t>
  </si>
  <si>
    <t>EMBER QUINN</t>
  </si>
  <si>
    <t>112 RAILROAD ST</t>
  </si>
  <si>
    <t>(802) 891-6303</t>
  </si>
  <si>
    <t>(802) 399-8024</t>
  </si>
  <si>
    <t>QUINNED68@GMAIL.COM</t>
  </si>
  <si>
    <t>EMILY HECKER</t>
  </si>
  <si>
    <t>35 MAIN ST</t>
  </si>
  <si>
    <t>04568</t>
  </si>
  <si>
    <t>(323) 203-4110</t>
  </si>
  <si>
    <t>EMILYHECKER@GMAIL.COM</t>
  </si>
  <si>
    <t>CHRIS MATTOS</t>
  </si>
  <si>
    <t>37 SMITH RD</t>
  </si>
  <si>
    <t>JOHN PALASIK</t>
  </si>
  <si>
    <t>25 PETTY BROOK RD</t>
  </si>
  <si>
    <t>(802) 893-4851</t>
  </si>
  <si>
    <t>JOHN.PALASIKVT@GMAIL.COM</t>
  </si>
  <si>
    <t>ESX-CAL</t>
  </si>
  <si>
    <t>CLEMENT "CLEM" BISSONNETTE</t>
  </si>
  <si>
    <t>GUILDHALL</t>
  </si>
  <si>
    <t>PO BOX 124</t>
  </si>
  <si>
    <t>05905</t>
  </si>
  <si>
    <t>TERRI LYNN WILLIAMS</t>
  </si>
  <si>
    <t>GRANBY</t>
  </si>
  <si>
    <t>1171 SHORES HL</t>
  </si>
  <si>
    <t>05840</t>
  </si>
  <si>
    <t>ESX-CAL-ORL</t>
  </si>
  <si>
    <t>MARTHA W. ALLEN</t>
  </si>
  <si>
    <t>CANAAN</t>
  </si>
  <si>
    <t>465 POLLARD HL</t>
  </si>
  <si>
    <t>05903</t>
  </si>
  <si>
    <t>(603) 203-3280</t>
  </si>
  <si>
    <t>(802) 266-8171</t>
  </si>
  <si>
    <t>SAPFARM2@GMAIL.COM</t>
  </si>
  <si>
    <t>PAUL LEFEBVRE</t>
  </si>
  <si>
    <t>NEWARK</t>
  </si>
  <si>
    <t>PO BOX 397</t>
  </si>
  <si>
    <t>ISLAND POND</t>
  </si>
  <si>
    <t>05846</t>
  </si>
  <si>
    <t>(802) 467-8338</t>
  </si>
  <si>
    <t>PAUL@BARTONCHRONICLE.COM</t>
  </si>
  <si>
    <t>FRA-1</t>
  </si>
  <si>
    <t>BEN CHIAPPINELLI</t>
  </si>
  <si>
    <t>12 PATTEE HILL RD</t>
  </si>
  <si>
    <t>(802) 370-2738</t>
  </si>
  <si>
    <t>(802) 370-2736</t>
  </si>
  <si>
    <t>CHIAPPINELLI@GMAIL.COM</t>
  </si>
  <si>
    <t>CARL ROSENQUIST</t>
  </si>
  <si>
    <t>33 CARPENTER HILL RD</t>
  </si>
  <si>
    <t>(802) 527-7332</t>
  </si>
  <si>
    <t>CARLJROSENQUIST@HOTMAIL.COM</t>
  </si>
  <si>
    <t>FRA-2</t>
  </si>
  <si>
    <t>BARBARA SMITH MURPHY</t>
  </si>
  <si>
    <t>FAIRFAX</t>
  </si>
  <si>
    <t>7 LILY RD</t>
  </si>
  <si>
    <t>05454</t>
  </si>
  <si>
    <t>(802) 849-6545</t>
  </si>
  <si>
    <t>BSMFFXVT@YAHOO.COM</t>
  </si>
  <si>
    <t>BARBARASMURPHY.COM</t>
  </si>
  <si>
    <t>FRA-3-1</t>
  </si>
  <si>
    <t>WANYE BILLADO III</t>
  </si>
  <si>
    <t>BRUCE F. CHEESEMAN</t>
  </si>
  <si>
    <t>40 PROSPECT HILL RD</t>
  </si>
  <si>
    <t>(802) 355-5799</t>
  </si>
  <si>
    <t>(802) 524-5580</t>
  </si>
  <si>
    <t>BFCHEESEMAN@COMCAST.NET</t>
  </si>
  <si>
    <t>DAVID GLIDDEN</t>
  </si>
  <si>
    <t>15 MESSENGER ST, 1</t>
  </si>
  <si>
    <t>(802) 377-2678</t>
  </si>
  <si>
    <t>DAVID@DAVIDFORVT.COM</t>
  </si>
  <si>
    <t>WWW.DAVIDFORVT.COM</t>
  </si>
  <si>
    <t>MIKE MCCARTHY</t>
  </si>
  <si>
    <t>113 BANK ST</t>
  </si>
  <si>
    <t>(802) 233-7587</t>
  </si>
  <si>
    <t>MIKE@ILIKEMIKEVT.COM</t>
  </si>
  <si>
    <t>CASEY TOOF</t>
  </si>
  <si>
    <t>16 CLYDE ALLEN DR</t>
  </si>
  <si>
    <t>(802) 309-3522</t>
  </si>
  <si>
    <t>CASEYTOOF@GMAIL.COM</t>
  </si>
  <si>
    <t>WWW.CASEYTOOF.COM</t>
  </si>
  <si>
    <t>FRA-3-2</t>
  </si>
  <si>
    <t>EILEEN "LYNN" DICKINSON</t>
  </si>
  <si>
    <t>69 BUTTON RD</t>
  </si>
  <si>
    <t>SAINT ALBANS</t>
  </si>
  <si>
    <t>(802) 524-3404</t>
  </si>
  <si>
    <t>LYNNDICKINSON70@COMCAST.NET</t>
  </si>
  <si>
    <t>FRA-4</t>
  </si>
  <si>
    <t>NICHOLAS A. BROSSEAU</t>
  </si>
  <si>
    <t>2612 HIGHGATE ROAD</t>
  </si>
  <si>
    <t>(802) 309-2062</t>
  </si>
  <si>
    <t>(802) 527-9604</t>
  </si>
  <si>
    <t>BROSSEAU_NICK@YAHOO.COM</t>
  </si>
  <si>
    <t>WWW.FACEBOOK.COM/NICKBROSSEAUFORSTATEREP</t>
  </si>
  <si>
    <t>ROBERT W. NORRIS</t>
  </si>
  <si>
    <t>SHELDON</t>
  </si>
  <si>
    <t>162 VT ROUTE 105</t>
  </si>
  <si>
    <t>05483</t>
  </si>
  <si>
    <t>RWNRAMS@YAHOO.COM</t>
  </si>
  <si>
    <t>BRIAN K. SAVAGE</t>
  </si>
  <si>
    <t>17 LINDA AVE</t>
  </si>
  <si>
    <t>(802) 782-9314</t>
  </si>
  <si>
    <t>BRIANKLYNNB@COMCAST.ET</t>
  </si>
  <si>
    <t>FRA-5</t>
  </si>
  <si>
    <t>CHAREN FEGARD</t>
  </si>
  <si>
    <t>BERKSHIRE</t>
  </si>
  <si>
    <t>1570 LOST NATION RD</t>
  </si>
  <si>
    <t>05450</t>
  </si>
  <si>
    <t>(802) 848-7303</t>
  </si>
  <si>
    <t>CHARENFEGARD@GMAIL.COM</t>
  </si>
  <si>
    <t>CHARENFORHOUSE.COM</t>
  </si>
  <si>
    <t>LISA A. HANGO</t>
  </si>
  <si>
    <t>471 POTATO HILL RD</t>
  </si>
  <si>
    <t>ENOSBURG FALLS</t>
  </si>
  <si>
    <t>(802) 933-4667</t>
  </si>
  <si>
    <t>LAHANGO@GMAIL.COM</t>
  </si>
  <si>
    <t>HANGOFORHOUSE.COM</t>
  </si>
  <si>
    <t>PAUL MARTIN</t>
  </si>
  <si>
    <t>FRANKLIN</t>
  </si>
  <si>
    <t>172 SQUARE RD</t>
  </si>
  <si>
    <t>05457</t>
  </si>
  <si>
    <t>(802) 363-9501</t>
  </si>
  <si>
    <t>(802) 734-0406</t>
  </si>
  <si>
    <t>PAULMARTIN@ICLOUD.COM</t>
  </si>
  <si>
    <t>DANIEL NADEAU</t>
  </si>
  <si>
    <t>HIGHGATE</t>
  </si>
  <si>
    <t>1061 BALLARD RD</t>
  </si>
  <si>
    <t>(802) 582-9235</t>
  </si>
  <si>
    <t>(802) 868-5179</t>
  </si>
  <si>
    <t>DANIELNADEAU93@GMAIL.COM</t>
  </si>
  <si>
    <t>FRA-6</t>
  </si>
  <si>
    <t>JAMES GREGOIRE</t>
  </si>
  <si>
    <t>FAIRFIELD</t>
  </si>
  <si>
    <t>4668 VT ROUTE 36</t>
  </si>
  <si>
    <t>05455</t>
  </si>
  <si>
    <t>(902) 933-2667</t>
  </si>
  <si>
    <t>(802) 933-2667</t>
  </si>
  <si>
    <t>JAMES.GREGOIRE10@GMAIL.COM</t>
  </si>
  <si>
    <t>WWW.JAMESGREGOIRE.COM</t>
  </si>
  <si>
    <t>FRA-7</t>
  </si>
  <si>
    <t>FELISHA ROSE LEFFLER</t>
  </si>
  <si>
    <t>ENOSBURGH</t>
  </si>
  <si>
    <t>PO BOX 1123</t>
  </si>
  <si>
    <t>(802) 782-9084</t>
  </si>
  <si>
    <t>FELISHA@FELISHALEFFLER.COM</t>
  </si>
  <si>
    <t>DENNIS A. WILLIAMS</t>
  </si>
  <si>
    <t>6317 CHESTER A ARTHUR RD</t>
  </si>
  <si>
    <t>(802) 933-5175</t>
  </si>
  <si>
    <t>CHETART@HOTMAIL.COM</t>
  </si>
  <si>
    <t>GI-CHI</t>
  </si>
  <si>
    <t>MITZI JOHNSON</t>
  </si>
  <si>
    <t>SOUTH HERO</t>
  </si>
  <si>
    <t>PO BOX 144</t>
  </si>
  <si>
    <t>05486</t>
  </si>
  <si>
    <t>(802) 363-4448</t>
  </si>
  <si>
    <t>MITZIFORVERMONT@GMAIL.COM</t>
  </si>
  <si>
    <t>ANDY JULOW</t>
  </si>
  <si>
    <t>NORTH HERO</t>
  </si>
  <si>
    <t>100 CARRY BAY LN</t>
  </si>
  <si>
    <t>05474</t>
  </si>
  <si>
    <t>(802) 378-5115</t>
  </si>
  <si>
    <t>ANDREW@JULOW.COM</t>
  </si>
  <si>
    <t>ANDYJULOW.COM</t>
  </si>
  <si>
    <t>LELAND J. MORGAN</t>
  </si>
  <si>
    <t>23 MORGAN RD</t>
  </si>
  <si>
    <t>(802) 318-0227</t>
  </si>
  <si>
    <t>LEEJMORGAN@HOTMAIL.COM</t>
  </si>
  <si>
    <t>MICHAEL R. MORGAN</t>
  </si>
  <si>
    <t>53 BEAR TRAP RD</t>
  </si>
  <si>
    <t>(802) 881-7835</t>
  </si>
  <si>
    <t>FALCON83@COMCAST.NET</t>
  </si>
  <si>
    <t>LAM-1</t>
  </si>
  <si>
    <t>JO SABEL COURTNEY</t>
  </si>
  <si>
    <t>STOWE</t>
  </si>
  <si>
    <t>PO BOX 592</t>
  </si>
  <si>
    <t>05672</t>
  </si>
  <si>
    <t>JO7SABEL@GMAIL.COM</t>
  </si>
  <si>
    <t>WWW.JOFORSTOWE.COM</t>
  </si>
  <si>
    <t>HEIDI E. SCHEUERMANN</t>
  </si>
  <si>
    <t>PO BOX 908</t>
  </si>
  <si>
    <t>(802) 253-9314</t>
  </si>
  <si>
    <t>HEIDI@HEIDISCHEUERMANN.COM</t>
  </si>
  <si>
    <t>WWW.HEIDISCHEUERMANN.COM</t>
  </si>
  <si>
    <t>LAM-2</t>
  </si>
  <si>
    <t>RICHARD J. BAILEY</t>
  </si>
  <si>
    <t>HYDE PARK</t>
  </si>
  <si>
    <t>142 HOULE RD</t>
  </si>
  <si>
    <t>05655</t>
  </si>
  <si>
    <t>(802) 888-4191</t>
  </si>
  <si>
    <t>RJBAILEYVT@YAHOO.COM</t>
  </si>
  <si>
    <t>KATE DONNALLY</t>
  </si>
  <si>
    <t>P.O. BOX 394</t>
  </si>
  <si>
    <t>(802) 777-8148</t>
  </si>
  <si>
    <t>KATEDONNALLYVT@GMAIL.COM</t>
  </si>
  <si>
    <t>DANIEL NOYES</t>
  </si>
  <si>
    <t>WOLCOTT</t>
  </si>
  <si>
    <t>1394 RICHARD WOOLCUTT RD</t>
  </si>
  <si>
    <t>05680</t>
  </si>
  <si>
    <t>(802) 730-7171</t>
  </si>
  <si>
    <t>DAN@STREAMBANKS.ORG</t>
  </si>
  <si>
    <t>WWW.DANNOYESVT.COM</t>
  </si>
  <si>
    <t>SHAYNE SPENCE</t>
  </si>
  <si>
    <t>JOHNSON</t>
  </si>
  <si>
    <t>P.O. BOX 288</t>
  </si>
  <si>
    <t>05656</t>
  </si>
  <si>
    <t>(802) 585-8591</t>
  </si>
  <si>
    <t>SHAYNEWSPENCE@GMAIL.COM</t>
  </si>
  <si>
    <t>SHAYNESPENCE.NATIONBUILDER.COM</t>
  </si>
  <si>
    <t>LAM-3</t>
  </si>
  <si>
    <t>LUCY ROGERS</t>
  </si>
  <si>
    <t>WATERVILLE</t>
  </si>
  <si>
    <t>PO BOX 23 PO BOX 23</t>
  </si>
  <si>
    <t>05492</t>
  </si>
  <si>
    <t>(802) 730-0604</t>
  </si>
  <si>
    <t>LUCYROGERSVT@GMAIL.COM</t>
  </si>
  <si>
    <t>WWW.LUCYROGERSVT.COM</t>
  </si>
  <si>
    <t>FERRON WAMBOLD</t>
  </si>
  <si>
    <t>18 RICHIE'S LN, 102</t>
  </si>
  <si>
    <t>JEFFERSONVILLE</t>
  </si>
  <si>
    <t>05464</t>
  </si>
  <si>
    <t>(402) 841-2210</t>
  </si>
  <si>
    <t>FERRONFORHOUSE@GMAIL.COM</t>
  </si>
  <si>
    <t>FERRONWAMBOLD.WIXSITE.COM/VTHOUSE</t>
  </si>
  <si>
    <t>LAM-WAS</t>
  </si>
  <si>
    <t>SHANNARA JOHNSON</t>
  </si>
  <si>
    <t>MORRISTOWN</t>
  </si>
  <si>
    <t>46 DAVISON RD</t>
  </si>
  <si>
    <t>05661</t>
  </si>
  <si>
    <t>(802) 888-8935</t>
  </si>
  <si>
    <t>(802) 829-1553</t>
  </si>
  <si>
    <t>SHANNARA.JOHNSON@GMAIL.COM</t>
  </si>
  <si>
    <t>TYLER MACHIA</t>
  </si>
  <si>
    <t>78 MEADOW DRIVE</t>
  </si>
  <si>
    <t>(802) 578-1671</t>
  </si>
  <si>
    <t>MACHIAFORSTATEREP@GMAIL.COM</t>
  </si>
  <si>
    <t>MACHIAFORSTATEREP.COM</t>
  </si>
  <si>
    <t>AVRAM PATT</t>
  </si>
  <si>
    <t>WORCESTER</t>
  </si>
  <si>
    <t>139 WEST HILL RD</t>
  </si>
  <si>
    <t>(802) 223-1014</t>
  </si>
  <si>
    <t>AVRAM@AVRAMPATT.COM</t>
  </si>
  <si>
    <t>AVRAMPATT.COM</t>
  </si>
  <si>
    <t>DAVID YACOVONE</t>
  </si>
  <si>
    <t>28 MANSFIELD AVE</t>
  </si>
  <si>
    <t>(802) 730-0483</t>
  </si>
  <si>
    <t>DAVID.YACOVONE@GMAIL.COM</t>
  </si>
  <si>
    <t>ORA-1</t>
  </si>
  <si>
    <t>SUSAN HATCH DAVIS</t>
  </si>
  <si>
    <t>75 NOTCH RD</t>
  </si>
  <si>
    <t>WEST TOPSHAM</t>
  </si>
  <si>
    <t>05086</t>
  </si>
  <si>
    <t>(802) 439-5103</t>
  </si>
  <si>
    <t>DAVISFORHOUSE@GMAIL.COM</t>
  </si>
  <si>
    <t>CARL DEMROW</t>
  </si>
  <si>
    <t>CORINTH</t>
  </si>
  <si>
    <t>P O BOX 531</t>
  </si>
  <si>
    <t>05039</t>
  </si>
  <si>
    <t>(802) 439-6731</t>
  </si>
  <si>
    <t>DEMROWFORVTHOUSE@GMAIL.COM</t>
  </si>
  <si>
    <t>WWW.CARLDEMROW.COM</t>
  </si>
  <si>
    <t>RODNEY GRAHAM</t>
  </si>
  <si>
    <t>859 GRAHAM RD</t>
  </si>
  <si>
    <t>(802) 793-7526</t>
  </si>
  <si>
    <t>(802) 433-6127</t>
  </si>
  <si>
    <t>RGRAHAM@LEG.STATE.VT.US.GOV</t>
  </si>
  <si>
    <t>SAMANTHA LEFEBVRE</t>
  </si>
  <si>
    <t>ORANGE</t>
  </si>
  <si>
    <t>37 TRICKLE BROOK DR</t>
  </si>
  <si>
    <t>(802) 595-0901</t>
  </si>
  <si>
    <t>SMYROXY@GMAIL.COM</t>
  </si>
  <si>
    <t>KATE MACLEAN</t>
  </si>
  <si>
    <t>CHELSEA</t>
  </si>
  <si>
    <t>77 KLONDIKE RD</t>
  </si>
  <si>
    <t>05038</t>
  </si>
  <si>
    <t>(802) 685-1242</t>
  </si>
  <si>
    <t>(802) 685-7757</t>
  </si>
  <si>
    <t>KATEFORVTHOUSE@GMAIL.COM</t>
  </si>
  <si>
    <t>WWW.KATEFORSTATEREP.COM</t>
  </si>
  <si>
    <t>RAMA SCHNEIDER</t>
  </si>
  <si>
    <t>1614 GILBERT RD</t>
  </si>
  <si>
    <t>(802) 433-5441</t>
  </si>
  <si>
    <t>RAMA4REP@CONNECTEDVERMONT.ORG</t>
  </si>
  <si>
    <t>CONNECTEDVERMONT.ORG</t>
  </si>
  <si>
    <t>ORA-2</t>
  </si>
  <si>
    <t>SARAH COPELAND HANZAS</t>
  </si>
  <si>
    <t>BRADFORD</t>
  </si>
  <si>
    <t>PO BOX 43</t>
  </si>
  <si>
    <t>05033</t>
  </si>
  <si>
    <t>(802) 222-4064</t>
  </si>
  <si>
    <t>(802) 622-4310</t>
  </si>
  <si>
    <t>SCOPELANDHANZAS@GMAIL.COM</t>
  </si>
  <si>
    <t>ZACHARY MICHAEL LANG</t>
  </si>
  <si>
    <t>PO BOX 100</t>
  </si>
  <si>
    <t>(802) 431-5766</t>
  </si>
  <si>
    <t>ZLANG762@GMAIL.COM</t>
  </si>
  <si>
    <t>ORA-CAL</t>
  </si>
  <si>
    <t>JOE PARSONS</t>
  </si>
  <si>
    <t>PO BOX 46</t>
  </si>
  <si>
    <t>(802) 233-7779</t>
  </si>
  <si>
    <t>JOSEPH.PARSONSNVT@GMAIL.COM</t>
  </si>
  <si>
    <t>KELSEY ROOT-WINCHESTER</t>
  </si>
  <si>
    <t>PO BOX 275</t>
  </si>
  <si>
    <t>WELLS RIVER</t>
  </si>
  <si>
    <t>05081</t>
  </si>
  <si>
    <t>(800) 381-0972</t>
  </si>
  <si>
    <t>(802) 626-8982</t>
  </si>
  <si>
    <t>KELSEYROOTHC@GMAIL.COM</t>
  </si>
  <si>
    <t>ORA-WAS-ADD</t>
  </si>
  <si>
    <t>KEVIN P. DOERING</t>
  </si>
  <si>
    <t>RANDOLPH</t>
  </si>
  <si>
    <t>PO BOX 97</t>
  </si>
  <si>
    <t>RANDOLPH CENTER</t>
  </si>
  <si>
    <t>05061</t>
  </si>
  <si>
    <t>(802) 565-0350</t>
  </si>
  <si>
    <t>DOERINGWX@COMCAST.NET</t>
  </si>
  <si>
    <t>JAY HOOPER</t>
  </si>
  <si>
    <t>2771 VT ROUTE 66, APT 2</t>
  </si>
  <si>
    <t>RANDOLPH CTR</t>
  </si>
  <si>
    <t>(802) 299-6371</t>
  </si>
  <si>
    <t>(802) 728-6659</t>
  </si>
  <si>
    <t>HOOPER4HOUSE@GMAIL.COM</t>
  </si>
  <si>
    <t>WWW.HOOPER4HOUSE.COM</t>
  </si>
  <si>
    <t>PETER REED</t>
  </si>
  <si>
    <t>BRAINTREE</t>
  </si>
  <si>
    <t>4341 BRAINTREE HILL RD</t>
  </si>
  <si>
    <t>05060</t>
  </si>
  <si>
    <t>(203) 482-4749</t>
  </si>
  <si>
    <t>(802) 728-2524</t>
  </si>
  <si>
    <t>PETERREEDVT@GMAIL.COM</t>
  </si>
  <si>
    <t>PETERREEDVT.COM</t>
  </si>
  <si>
    <t>JOSEPH ROCHE</t>
  </si>
  <si>
    <t>233 ALLEN DR</t>
  </si>
  <si>
    <t>(802) 565-8013</t>
  </si>
  <si>
    <t>JOE35468@YAHOO.COM</t>
  </si>
  <si>
    <t>FACEBOOK.COM/JRVTSTATE</t>
  </si>
  <si>
    <t>CHARLES RUSSELL</t>
  </si>
  <si>
    <t>1551 CURTIS RD</t>
  </si>
  <si>
    <t>(802) 249-7759</t>
  </si>
  <si>
    <t>FISHEROFMEN77@GMAIL.COM</t>
  </si>
  <si>
    <t>LARRY SATCOWITZ</t>
  </si>
  <si>
    <t>12 PROPSECT AVE</t>
  </si>
  <si>
    <t>(802) 728-4105</t>
  </si>
  <si>
    <t>LARRY@SATCOWITZ.COM</t>
  </si>
  <si>
    <t>LARRY.SATCOWITZ.COM</t>
  </si>
  <si>
    <t>ORL-1</t>
  </si>
  <si>
    <t>LYNN D. BATCHELOR</t>
  </si>
  <si>
    <t>DERBY</t>
  </si>
  <si>
    <t>165 BEACH ST</t>
  </si>
  <si>
    <t>DERBY LINE</t>
  </si>
  <si>
    <t>(802) 873-3006</t>
  </si>
  <si>
    <t>LBATCHELOR@LEG.STATE.VT.US</t>
  </si>
  <si>
    <t>BRIAN SMITH</t>
  </si>
  <si>
    <t>599 ANN WILSON RD</t>
  </si>
  <si>
    <t>05829</t>
  </si>
  <si>
    <t>(802) 766-4962</t>
  </si>
  <si>
    <t>BSMITH@LEG.STATE.VT.US</t>
  </si>
  <si>
    <t>ORL-2</t>
  </si>
  <si>
    <t>MICHAEL J. MARCOTTE</t>
  </si>
  <si>
    <t>COVENTRY</t>
  </si>
  <si>
    <t>106 PRIVATE POND RD</t>
  </si>
  <si>
    <t>NEWPORT</t>
  </si>
  <si>
    <t>(802) 334-2132</t>
  </si>
  <si>
    <t>(802) 334-6302</t>
  </si>
  <si>
    <t>JIMKWIK@SURFGLOBAL.NET</t>
  </si>
  <si>
    <t>WOODMAN "WOODY" H. PAGE</t>
  </si>
  <si>
    <t>299 HIGHLAND AVE</t>
  </si>
  <si>
    <t>(802) 334-6988</t>
  </si>
  <si>
    <t>PAGE4HOUSE@GMAIL.COM</t>
  </si>
  <si>
    <t>ORL-CAL</t>
  </si>
  <si>
    <t>JOHN ELWELL</t>
  </si>
  <si>
    <t>CRAFTSBURY</t>
  </si>
  <si>
    <t>2102 S ALBANY RD</t>
  </si>
  <si>
    <t>05827</t>
  </si>
  <si>
    <t>(802) 586-2886</t>
  </si>
  <si>
    <t>JCE913@GMAIL.COM</t>
  </si>
  <si>
    <t>FRANK HUARD</t>
  </si>
  <si>
    <t>PO BOX  1024</t>
  </si>
  <si>
    <t>MORRISVILLE</t>
  </si>
  <si>
    <t>(802) 586-2406</t>
  </si>
  <si>
    <t>KATSBOOKKINGVT@GMAIL.COM</t>
  </si>
  <si>
    <t>KATHERINE SIMS</t>
  </si>
  <si>
    <t>70 SUMMER DR</t>
  </si>
  <si>
    <t>05826</t>
  </si>
  <si>
    <t>(802) 673-7376</t>
  </si>
  <si>
    <t>KS@KATHERINESIMS.ORG</t>
  </si>
  <si>
    <t>WWW.KATHERINESIMSFORHOUSE.COM</t>
  </si>
  <si>
    <t>VICKI STRONG</t>
  </si>
  <si>
    <t>ALBANY</t>
  </si>
  <si>
    <t>1367 CREEK RD ALBANY VT  05820</t>
  </si>
  <si>
    <t>IRASBURG</t>
  </si>
  <si>
    <t>05845</t>
  </si>
  <si>
    <t>(802) 754-2790</t>
  </si>
  <si>
    <t>VSTRONG@LEG.STATE.VT.US</t>
  </si>
  <si>
    <t>WWW.VICKISTRONG.COM</t>
  </si>
  <si>
    <t>JEANNINE A. YOUNG</t>
  </si>
  <si>
    <t>375 YOUNG RD</t>
  </si>
  <si>
    <t>CRAFTSBURY COMMON</t>
  </si>
  <si>
    <t>(802) 586-2899</t>
  </si>
  <si>
    <t>J.YOUNG@YOUNG4HOUSE.COM</t>
  </si>
  <si>
    <t>WWW.YOUNG4HOUSE.COM</t>
  </si>
  <si>
    <t>ORL-LAM</t>
  </si>
  <si>
    <t>MARK A. HIGLEY</t>
  </si>
  <si>
    <t>LOWELL</t>
  </si>
  <si>
    <t>429 BARAW ROAD PO BOX 10</t>
  </si>
  <si>
    <t>05847</t>
  </si>
  <si>
    <t>(802) 744-6379</t>
  </si>
  <si>
    <t>CHOPPERHIGLEY@GMAIL.COM</t>
  </si>
  <si>
    <t>RUT-BEN</t>
  </si>
  <si>
    <t>SALLY ACHEY</t>
  </si>
  <si>
    <t>MIDDLETOWN SPRINGS</t>
  </si>
  <si>
    <t>350 DAISY HOLLOW ROAD</t>
  </si>
  <si>
    <t>MIDDLETOWN SPRINGS,</t>
  </si>
  <si>
    <t>05757</t>
  </si>
  <si>
    <t>(802) 235-2434</t>
  </si>
  <si>
    <t>SALLYACHEY@GMAIL.COM</t>
  </si>
  <si>
    <t>HTTPS://WWW.SALLY4VTREP.COM</t>
  </si>
  <si>
    <t>ROBIN CHESNUT-TANGERMAN</t>
  </si>
  <si>
    <t>72 SUNDOG LN</t>
  </si>
  <si>
    <t>(802) 282-5535</t>
  </si>
  <si>
    <t>ROBINFORREP@GMAIL.COM</t>
  </si>
  <si>
    <t>ROBINFORREP.COM</t>
  </si>
  <si>
    <t>RUT-1</t>
  </si>
  <si>
    <t>TYLER-JOSEPH BALLARD</t>
  </si>
  <si>
    <t>1101 E MAIN ST</t>
  </si>
  <si>
    <t>(802) 342-3603</t>
  </si>
  <si>
    <t>OPIEBALLARD@GMAIL.COM</t>
  </si>
  <si>
    <t>PATRICIA A. MCCOY</t>
  </si>
  <si>
    <t>1392 HIGH RD</t>
  </si>
  <si>
    <t>(802) 287-9625</t>
  </si>
  <si>
    <t>PATTIE.MCCOY5@GMAIL.COM</t>
  </si>
  <si>
    <t>RUT-2</t>
  </si>
  <si>
    <t>TOM BURDITT</t>
  </si>
  <si>
    <t>1118 CLARENDON AVE</t>
  </si>
  <si>
    <t>(802) 236-9257</t>
  </si>
  <si>
    <t>THOMASBURDITT@YAHOO.COM</t>
  </si>
  <si>
    <t>KEN FREDETTE</t>
  </si>
  <si>
    <t>369 CREEK RD</t>
  </si>
  <si>
    <t>(802) 446-3108</t>
  </si>
  <si>
    <t>KFREDETTEVT@GMAIL.COM</t>
  </si>
  <si>
    <t>KENFREDETTEFORVERMONT.COM</t>
  </si>
  <si>
    <t>ARTHUR PETERSON</t>
  </si>
  <si>
    <t>CLARENDON</t>
  </si>
  <si>
    <t>157 E TINMOUTH RD</t>
  </si>
  <si>
    <t>(802) 558-8840</t>
  </si>
  <si>
    <t>ARTPETERSON71@AOL.COM</t>
  </si>
  <si>
    <t>DAVE POTTER</t>
  </si>
  <si>
    <t>462 E TINMOUTH RD</t>
  </si>
  <si>
    <t>(802) 438-5385</t>
  </si>
  <si>
    <t>SHADMTN@MSN.COM</t>
  </si>
  <si>
    <t>RUT-3</t>
  </si>
  <si>
    <t>WILLIAM "BILL" CANFIELD</t>
  </si>
  <si>
    <t>FAIR HAVEN</t>
  </si>
  <si>
    <t>12 PINE ST</t>
  </si>
  <si>
    <t>05743</t>
  </si>
  <si>
    <t>(802) 265-4428</t>
  </si>
  <si>
    <t>WCANFIELD@LEG.STATE.VT.US</t>
  </si>
  <si>
    <t>ROBERT "BOB" HELM</t>
  </si>
  <si>
    <t>647 VT ROUTE 4A E</t>
  </si>
  <si>
    <t>(802) 770-0262</t>
  </si>
  <si>
    <t>(802) 265-2145</t>
  </si>
  <si>
    <t>ROCKANDMARBLEINC@GMAIL.COM</t>
  </si>
  <si>
    <t>ROBERT "BOB" RICHARDS</t>
  </si>
  <si>
    <t>59 S MAIN</t>
  </si>
  <si>
    <t>(802) 683-6378</t>
  </si>
  <si>
    <t>BRICHARDS2355@GMAIL.COM</t>
  </si>
  <si>
    <t>RUT-4</t>
  </si>
  <si>
    <t>BARBARA NOYES PULLING</t>
  </si>
  <si>
    <t>2277 E PITTSFORD RD</t>
  </si>
  <si>
    <t>BARBARANOYESPULLING@GMAIL.COM</t>
  </si>
  <si>
    <t>WWW.PULLINGFORRUTLANDTOWN.COM</t>
  </si>
  <si>
    <t>THOMAS TERENZINI</t>
  </si>
  <si>
    <t>34 CHASANNA DR, B</t>
  </si>
  <si>
    <t>(802) 855-1945</t>
  </si>
  <si>
    <t>TTERENZINI@LEG.STATE.VT.US</t>
  </si>
  <si>
    <t>RUT-5-1</t>
  </si>
  <si>
    <t>PETER J. FAGAN</t>
  </si>
  <si>
    <t>17 CLINTON AVE</t>
  </si>
  <si>
    <t>(802) 342-1214</t>
  </si>
  <si>
    <t>PETERFAGAN.VT@GMAIL.COM</t>
  </si>
  <si>
    <t>RUT-5-2</t>
  </si>
  <si>
    <t>LARRY "COOPER" CUPOLI</t>
  </si>
  <si>
    <t>57 PIEDMONT POND RD</t>
  </si>
  <si>
    <t>(802) 417-4399</t>
  </si>
  <si>
    <t>(802) 775-3179</t>
  </si>
  <si>
    <t>CUPOLIVT@COMCAST.NET</t>
  </si>
  <si>
    <t>RUT-5-3</t>
  </si>
  <si>
    <t>JOHN P. CIOFFI JR</t>
  </si>
  <si>
    <t>91 FIRST ST</t>
  </si>
  <si>
    <t>MARY E. HOWARD</t>
  </si>
  <si>
    <t>PO BOX 6592</t>
  </si>
  <si>
    <t>(802) 236-4477</t>
  </si>
  <si>
    <t>(802) 775-1125</t>
  </si>
  <si>
    <t>JMH17@COMCAST.NET</t>
  </si>
  <si>
    <t>RUT-5-4</t>
  </si>
  <si>
    <t>WILLIAM NOTTE</t>
  </si>
  <si>
    <t>8 ORCHARD DR</t>
  </si>
  <si>
    <t>(802) 779-6369</t>
  </si>
  <si>
    <t>WILLNOTTE@GMAIL.COM</t>
  </si>
  <si>
    <t>SHERRI PROUTY</t>
  </si>
  <si>
    <t>45 KINGSLEY AVE</t>
  </si>
  <si>
    <t>(802) 353-8028</t>
  </si>
  <si>
    <t>PROUTY20@GMAIL.COM</t>
  </si>
  <si>
    <t>RUT-6</t>
  </si>
  <si>
    <t>STEPHANIE Z. JEROME</t>
  </si>
  <si>
    <t>PO BOX 65</t>
  </si>
  <si>
    <t>(802) 683-8209</t>
  </si>
  <si>
    <t>STEPHANIEJEROMEVT@GMAIL.COM</t>
  </si>
  <si>
    <t>WWW.STEPHANIEJEROMEVT.COM</t>
  </si>
  <si>
    <t>CHARLES "BUTCH" SHAW</t>
  </si>
  <si>
    <t>PITTSFORD</t>
  </si>
  <si>
    <t>PO BOX 197</t>
  </si>
  <si>
    <t>05763</t>
  </si>
  <si>
    <t>(802) 483-2398</t>
  </si>
  <si>
    <t>BUTCHSHAWS@AOL.COM</t>
  </si>
  <si>
    <t>DAVID SOULIA</t>
  </si>
  <si>
    <t>1299 OXBOW RD</t>
  </si>
  <si>
    <t>(802) 683-9373</t>
  </si>
  <si>
    <t>DAVE@SOULIA.NET</t>
  </si>
  <si>
    <t>VOTEDAVE.ORG</t>
  </si>
  <si>
    <t>RUT-WDR-1</t>
  </si>
  <si>
    <t>JIM HARRISON</t>
  </si>
  <si>
    <t>CHITTENDEN</t>
  </si>
  <si>
    <t>75 LAZY ACRES RD</t>
  </si>
  <si>
    <t>NORTH CHITTENDEN</t>
  </si>
  <si>
    <t>(802) 236-3001</t>
  </si>
  <si>
    <t>JIM.HARRISON.VT@GMAIL.COM</t>
  </si>
  <si>
    <t>HARRISONFORVERMONT.COM</t>
  </si>
  <si>
    <t>RUT-WDR-2</t>
  </si>
  <si>
    <t>LOGAN NICOLL</t>
  </si>
  <si>
    <t>11 DEPOT STREET</t>
  </si>
  <si>
    <t>(802) 345-8430</t>
  </si>
  <si>
    <t>LOGANMNICOLL@GMAIL.COM</t>
  </si>
  <si>
    <t>WAS-1</t>
  </si>
  <si>
    <t>GORDON BOCK</t>
  </si>
  <si>
    <t>NORTHFIELD</t>
  </si>
  <si>
    <t>BERLIN-NORTHFIELD ALLIANCE</t>
  </si>
  <si>
    <t>PO BOX 22</t>
  </si>
  <si>
    <t>05663</t>
  </si>
  <si>
    <t>(802) 371-9932</t>
  </si>
  <si>
    <t>BOCK.FOR.HOUSE@GMAIL.COM</t>
  </si>
  <si>
    <t>GORDONBOCK.ORG</t>
  </si>
  <si>
    <t>ANNE B. DONAHUE</t>
  </si>
  <si>
    <t>633 N MAIN ST</t>
  </si>
  <si>
    <t>(802) 249-4071</t>
  </si>
  <si>
    <t>ADONAHUE@LEG.STATE.VT.US</t>
  </si>
  <si>
    <t>KENNETH W. GOSLANT</t>
  </si>
  <si>
    <t>PO BOX 348</t>
  </si>
  <si>
    <t>(802) 249-7375</t>
  </si>
  <si>
    <t>KGOSLANT33@GMAIL.COM</t>
  </si>
  <si>
    <t>ROBERT "ROB" LEHMERT</t>
  </si>
  <si>
    <t>14 PLATEAU DR</t>
  </si>
  <si>
    <t>(802) 881-1570</t>
  </si>
  <si>
    <t>(802) 505-4013</t>
  </si>
  <si>
    <t>ROBLEHMERT@MAC.COM</t>
  </si>
  <si>
    <t>DENISE MACMARTIN</t>
  </si>
  <si>
    <t>109 VINE ST</t>
  </si>
  <si>
    <t>(802) 485-7491</t>
  </si>
  <si>
    <t>WAS-2</t>
  </si>
  <si>
    <t>ROB LACLAIR</t>
  </si>
  <si>
    <t>146 AIRPORT RD</t>
  </si>
  <si>
    <t>(802) 223-4333</t>
  </si>
  <si>
    <t>(802) 476-9668</t>
  </si>
  <si>
    <t>ROBSPLOW@COMCAST.NET</t>
  </si>
  <si>
    <t>FRANCIS "TOPPER" MCFAUN</t>
  </si>
  <si>
    <t>97 SUNSET RD</t>
  </si>
  <si>
    <t>(802) 479-9843</t>
  </si>
  <si>
    <t>(802) 522-7530</t>
  </si>
  <si>
    <t>TOPPERMCFAUN@AOL.COM</t>
  </si>
  <si>
    <t>WWW.TOPPERMCFAUN.ORG</t>
  </si>
  <si>
    <t>WAS-3</t>
  </si>
  <si>
    <t>PETER D. ANTHONY</t>
  </si>
  <si>
    <t>25 SCAMPINI SQ</t>
  </si>
  <si>
    <t>(802) 479-2420</t>
  </si>
  <si>
    <t>PDANTHONY@CHARTER.NET</t>
  </si>
  <si>
    <t>KAREN LAUZON</t>
  </si>
  <si>
    <t>125 NELSON ST</t>
  </si>
  <si>
    <t>(802) 479-2043</t>
  </si>
  <si>
    <t>KARENLAUZON@LIVE.COM</t>
  </si>
  <si>
    <t>JOHN STEINMAN</t>
  </si>
  <si>
    <t>110 NELSON</t>
  </si>
  <si>
    <t>(802) 793-0610</t>
  </si>
  <si>
    <t>STEINMAN4BARRE@GMAIL.COM</t>
  </si>
  <si>
    <t>TOMMY WALZ</t>
  </si>
  <si>
    <t>157 CAMP ST</t>
  </si>
  <si>
    <t>(802) 793-2262</t>
  </si>
  <si>
    <t>TWALZVT@GMAIL.COM</t>
  </si>
  <si>
    <t>WAS-4</t>
  </si>
  <si>
    <t>MARY S. HOOPER</t>
  </si>
  <si>
    <t>882 NORTH ST</t>
  </si>
  <si>
    <t>(802) 793-9512</t>
  </si>
  <si>
    <t>MARYSHOOPER@GMAIL.COM</t>
  </si>
  <si>
    <t>WARREN KITZMILLER</t>
  </si>
  <si>
    <t>138 NORTH ST</t>
  </si>
  <si>
    <t>(802) 229-0878</t>
  </si>
  <si>
    <t>WKITZMILLER@LEG.STATE.VT.US</t>
  </si>
  <si>
    <t>GLENNIE FITZGERALD SEWELL</t>
  </si>
  <si>
    <t>9 LANGDON ST, APT 4A</t>
  </si>
  <si>
    <t>(802) 589-0820</t>
  </si>
  <si>
    <t>WAS-5</t>
  </si>
  <si>
    <t>KIMBERLY JESSUP</t>
  </si>
  <si>
    <t>126 WOOD RD</t>
  </si>
  <si>
    <t>(802) 249-9306</t>
  </si>
  <si>
    <t>JESSUP.KIMBERLY@GMAIL.COM</t>
  </si>
  <si>
    <t>WWW.KIMBERLYJESSUPVT.NET</t>
  </si>
  <si>
    <t>MATTHEW S. SELLERS</t>
  </si>
  <si>
    <t>EAST MONTPELIER</t>
  </si>
  <si>
    <t>110 PERKINS RD</t>
  </si>
  <si>
    <t>05651</t>
  </si>
  <si>
    <t>(802) 595-2338</t>
  </si>
  <si>
    <t>MSSELLERS1968@GMAIL.COM</t>
  </si>
  <si>
    <t>WAS-6</t>
  </si>
  <si>
    <t>JANET ANCEL</t>
  </si>
  <si>
    <t>CALAIS</t>
  </si>
  <si>
    <t>PO BOX 123</t>
  </si>
  <si>
    <t>05648</t>
  </si>
  <si>
    <t>(802) 249-1660</t>
  </si>
  <si>
    <t>LEWIS G. GRAHAM JR</t>
  </si>
  <si>
    <t>MARSHFIELD</t>
  </si>
  <si>
    <t>VETS FOR VETS</t>
  </si>
  <si>
    <t>8086 US ROUTE 2</t>
  </si>
  <si>
    <t>05667</t>
  </si>
  <si>
    <t>(802) 249-0441</t>
  </si>
  <si>
    <t>(802) 454-7145</t>
  </si>
  <si>
    <t>LEWISGRAHAM@CHARTER.NET</t>
  </si>
  <si>
    <t>WAS-7</t>
  </si>
  <si>
    <t>KARI DOLAN</t>
  </si>
  <si>
    <t>WAITSFIELD</t>
  </si>
  <si>
    <t>PO BOX 1443</t>
  </si>
  <si>
    <t>05673</t>
  </si>
  <si>
    <t>MAXINE GRAD</t>
  </si>
  <si>
    <t>MORETOWN</t>
  </si>
  <si>
    <t>PO BOX 603</t>
  </si>
  <si>
    <t>05660</t>
  </si>
  <si>
    <t>WAS-CHI</t>
  </si>
  <si>
    <t>BROCK CODERRE</t>
  </si>
  <si>
    <t>WATERBURY</t>
  </si>
  <si>
    <t>2687 WATERBURY STOWE RD, 3</t>
  </si>
  <si>
    <t>05677</t>
  </si>
  <si>
    <t>THOMAS STEVENS</t>
  </si>
  <si>
    <t>12 WINOOSKI ST</t>
  </si>
  <si>
    <t>05676</t>
  </si>
  <si>
    <t>CHRIS VIENS</t>
  </si>
  <si>
    <t>102 VIENS EST</t>
  </si>
  <si>
    <t>(802) 244-5546</t>
  </si>
  <si>
    <t>VTVIENS@GMAIL.COM</t>
  </si>
  <si>
    <t>THERESA A. M. WOOD</t>
  </si>
  <si>
    <t>1461 PERRY HILL RD</t>
  </si>
  <si>
    <t>WDH-1</t>
  </si>
  <si>
    <t>SARA COFFEY</t>
  </si>
  <si>
    <t>GUILFORD</t>
  </si>
  <si>
    <t>542 FITCH ROAD</t>
  </si>
  <si>
    <t>(802) 257-0288</t>
  </si>
  <si>
    <t>SARACOFFEYVT@GMAIL.COM</t>
  </si>
  <si>
    <t>WWW,SARACOFFEYVT.COM</t>
  </si>
  <si>
    <t>WDH-2-1</t>
  </si>
  <si>
    <t>EMILIE KORNHEISER</t>
  </si>
  <si>
    <t>528 GOODENOUGH RD</t>
  </si>
  <si>
    <t>(802) 246-1213</t>
  </si>
  <si>
    <t>EKORNHEISER@GMAIL.COM</t>
  </si>
  <si>
    <t>WWW.EMILIEKORNHEISER.ORG</t>
  </si>
  <si>
    <t>RICHARD MORTON</t>
  </si>
  <si>
    <t>1089 MARLBORO RD</t>
  </si>
  <si>
    <t>(802) 257-2780</t>
  </si>
  <si>
    <t>MORTON4VTREP@COMCAST.NET</t>
  </si>
  <si>
    <t>WDH-2-2</t>
  </si>
  <si>
    <t>MOLLIE S. BURKE</t>
  </si>
  <si>
    <t>62 WEST ST</t>
  </si>
  <si>
    <t>(802) 257-4844</t>
  </si>
  <si>
    <t>(802) 734-3519</t>
  </si>
  <si>
    <t>MBURKE@LEG.STATE.VT.US</t>
  </si>
  <si>
    <t>MOLLIEBURKE.COM</t>
  </si>
  <si>
    <t>WDH-2-3</t>
  </si>
  <si>
    <t>TRISTAN TOLENO</t>
  </si>
  <si>
    <t>33 HIGHLAWN RD</t>
  </si>
  <si>
    <t>(802) 579-5511</t>
  </si>
  <si>
    <t>TTOLENO@GMAIL.COM</t>
  </si>
  <si>
    <t>WDH-3</t>
  </si>
  <si>
    <t>RYAN COYNE</t>
  </si>
  <si>
    <t>5 WILLIAMS TER</t>
  </si>
  <si>
    <t>(603) 591-6781</t>
  </si>
  <si>
    <t>MRRMC84@GMAIL.COM</t>
  </si>
  <si>
    <t>LESLIE GOLDMAN</t>
  </si>
  <si>
    <t>570 ROCKINGHAM HILL RD</t>
  </si>
  <si>
    <t>(802) 869-2989</t>
  </si>
  <si>
    <t>LESLIEGFORWINDHAM3@GMAIL.COM</t>
  </si>
  <si>
    <t>LESLIEGOLDMANVT.COM</t>
  </si>
  <si>
    <t>CAROLYN W. PARTRIDGE</t>
  </si>
  <si>
    <t>WINDHAM</t>
  </si>
  <si>
    <t>1612 OLD CHENEY RD</t>
  </si>
  <si>
    <t>05359</t>
  </si>
  <si>
    <t>(802) 874-4182</t>
  </si>
  <si>
    <t>CPARTRIDGE@LEG.STATE.VT.US</t>
  </si>
  <si>
    <t>WDH-4</t>
  </si>
  <si>
    <t>MICHELLE BOS-LUN</t>
  </si>
  <si>
    <t>WESTMINSTER</t>
  </si>
  <si>
    <t>94 CCC RD WESTMINSTER</t>
  </si>
  <si>
    <t>05158</t>
  </si>
  <si>
    <t>(802) 289-2495</t>
  </si>
  <si>
    <t>MICHELLE4WINDHAM@GMAIL.COM</t>
  </si>
  <si>
    <t>WWW.MICHELLE4WINDHAM.COM</t>
  </si>
  <si>
    <t>MIKE MROWICKI</t>
  </si>
  <si>
    <t>299 S PINE BANKS RD</t>
  </si>
  <si>
    <t>(802) 387-8787</t>
  </si>
  <si>
    <t>MMROWICKI@GMAIL.COM</t>
  </si>
  <si>
    <t>WWW.WINDHAM4.NET</t>
  </si>
  <si>
    <t>WDH-5</t>
  </si>
  <si>
    <t>EMILY LONG</t>
  </si>
  <si>
    <t>NEWFANE</t>
  </si>
  <si>
    <t>239 WISWALL HILL RD</t>
  </si>
  <si>
    <t>05345</t>
  </si>
  <si>
    <t>(802) 365-7360</t>
  </si>
  <si>
    <t>EMILYJDLONG@GMAIL.COM</t>
  </si>
  <si>
    <t>WWW.EMILYLONGVT.COM</t>
  </si>
  <si>
    <t>WDH-6</t>
  </si>
  <si>
    <t>JOHN GANNON</t>
  </si>
  <si>
    <t>WILMINGTON</t>
  </si>
  <si>
    <t>68 HALL RD</t>
  </si>
  <si>
    <t>05363</t>
  </si>
  <si>
    <t>AMY KAMSTRA</t>
  </si>
  <si>
    <t>HALIFAX</t>
  </si>
  <si>
    <t>1845 HATCH SCHOOL RD</t>
  </si>
  <si>
    <t>05358</t>
  </si>
  <si>
    <t>WDH-BEN</t>
  </si>
  <si>
    <t>LAURA SIBILIA</t>
  </si>
  <si>
    <t>DOVER</t>
  </si>
  <si>
    <t>PO BOX 2052</t>
  </si>
  <si>
    <t>WEST DOVER</t>
  </si>
  <si>
    <t>05356</t>
  </si>
  <si>
    <t>(802) 384-0233</t>
  </si>
  <si>
    <t>LHSIBILIA@GMAIL.COM</t>
  </si>
  <si>
    <t>LAURASIBILIAVT.COM</t>
  </si>
  <si>
    <t>MATTHEW SOMERVILLE</t>
  </si>
  <si>
    <t>SEARSBURG</t>
  </si>
  <si>
    <t>1126 VT ROUTE 9 W</t>
  </si>
  <si>
    <t>(802) 753-8277</t>
  </si>
  <si>
    <t>(802) 464-0597</t>
  </si>
  <si>
    <t>NASCARMATT30@GMAIL.COM</t>
  </si>
  <si>
    <t>WDH-BEN-WDR</t>
  </si>
  <si>
    <t>KELLY MACLAURY PAJALA</t>
  </si>
  <si>
    <t>LONDONDERRY</t>
  </si>
  <si>
    <t>PO BOX 94</t>
  </si>
  <si>
    <t>05148</t>
  </si>
  <si>
    <t>(802) 770-4987</t>
  </si>
  <si>
    <t>KELLYMPAJALA@GMAIL.COM</t>
  </si>
  <si>
    <t>KELLYFORVT.ORG</t>
  </si>
  <si>
    <t>WDR-1</t>
  </si>
  <si>
    <t>JOHN BARTHOLOMEW</t>
  </si>
  <si>
    <t>HARTLAND</t>
  </si>
  <si>
    <t>23 LINDEN ROAD</t>
  </si>
  <si>
    <t>05048</t>
  </si>
  <si>
    <t>(802) 436-2151</t>
  </si>
  <si>
    <t>BARTHOJ@VERMONTEL.NET</t>
  </si>
  <si>
    <t>ELIZABETH BURROWS</t>
  </si>
  <si>
    <t>WEST WINDSOR</t>
  </si>
  <si>
    <t>PO BOX 485</t>
  </si>
  <si>
    <t>05037</t>
  </si>
  <si>
    <t>(802) 484-3174</t>
  </si>
  <si>
    <t>ELIZABETH@ELIZABETHVT.COM</t>
  </si>
  <si>
    <t>WWW.ELIZABETHVT.COM</t>
  </si>
  <si>
    <t>JACOB HOLMES</t>
  </si>
  <si>
    <t>PO BOX 511</t>
  </si>
  <si>
    <t>(802) 356-2732</t>
  </si>
  <si>
    <t>JACOBHOMLESVT@GMAIL.COM</t>
  </si>
  <si>
    <t>FACEBOOK.COM/JACOB.HOLMES.FOR.HOUSE.</t>
  </si>
  <si>
    <t>JOHN MACGOVERN</t>
  </si>
  <si>
    <t>WINDSOR</t>
  </si>
  <si>
    <t>1653 MARTON RD</t>
  </si>
  <si>
    <t>05089</t>
  </si>
  <si>
    <t>(802) 238-3970</t>
  </si>
  <si>
    <t>JMACGOVERN@ME.COM</t>
  </si>
  <si>
    <t>WESLEY RANEY</t>
  </si>
  <si>
    <t>117 CLAY HILL RD</t>
  </si>
  <si>
    <t>(802) 280-5215</t>
  </si>
  <si>
    <t>RANEY.WESLEY@YAHOO.COM</t>
  </si>
  <si>
    <t>WDR-2</t>
  </si>
  <si>
    <t>JOHN ARRISON</t>
  </si>
  <si>
    <t>PO BOX 460</t>
  </si>
  <si>
    <t>ASCUTNEY</t>
  </si>
  <si>
    <t>05030</t>
  </si>
  <si>
    <t>(802) 263-9405</t>
  </si>
  <si>
    <t>(802) 291-0587</t>
  </si>
  <si>
    <t>WATTSUP@TDS.NET</t>
  </si>
  <si>
    <t>MICHAEL F. KELL SR</t>
  </si>
  <si>
    <t>CAVENDISH</t>
  </si>
  <si>
    <t>293 VT ROUTE 106</t>
  </si>
  <si>
    <t>05142</t>
  </si>
  <si>
    <t>(201) 640-4778</t>
  </si>
  <si>
    <t>(802) 952-1078</t>
  </si>
  <si>
    <t>MDKELL1027@HOTMAIL.COM</t>
  </si>
  <si>
    <t>SEAN WHALEN</t>
  </si>
  <si>
    <t>3057 WEATHERSFIELD CENTER RD</t>
  </si>
  <si>
    <t>PERKINSVILLE</t>
  </si>
  <si>
    <t>(802) 263-5253</t>
  </si>
  <si>
    <t>SFWHALEN@LIVE.COM</t>
  </si>
  <si>
    <t>FARNEWSVT.COM</t>
  </si>
  <si>
    <t>WDR-3-1</t>
  </si>
  <si>
    <t>CHESTER ALDEN</t>
  </si>
  <si>
    <t>128 MAIN (NORTH SPRINGFIELD) ST</t>
  </si>
  <si>
    <t>(802) 886-4160</t>
  </si>
  <si>
    <t>JAEGERALDEN@GMAIL.COM</t>
  </si>
  <si>
    <t>THOMAS A. BOCK</t>
  </si>
  <si>
    <t>PO BOX 131</t>
  </si>
  <si>
    <t>(802) 875-2222</t>
  </si>
  <si>
    <t>TMBOCK@VERMONTEL.NET</t>
  </si>
  <si>
    <t>WDR-3-2</t>
  </si>
  <si>
    <t>STUART BEAM</t>
  </si>
  <si>
    <t>595 SEAVERS BROOK RD</t>
  </si>
  <si>
    <t>(802) 995-3663</t>
  </si>
  <si>
    <t>(802) 885-3663</t>
  </si>
  <si>
    <t>STUART.JO1957@YAHOO.COM</t>
  </si>
  <si>
    <t>ALICE M. EMMONS</t>
  </si>
  <si>
    <t>318 SUMMER ST</t>
  </si>
  <si>
    <t>(802) 885-5893</t>
  </si>
  <si>
    <t>AEMMONS61@HOTMAIL.COM</t>
  </si>
  <si>
    <t>RANDY A. GRAY</t>
  </si>
  <si>
    <t>33 MAPLE ST</t>
  </si>
  <si>
    <t>(802) 886-9717</t>
  </si>
  <si>
    <t>RBGRAY2020@YAHOO.COM</t>
  </si>
  <si>
    <t>KRISTI C. MORRIS</t>
  </si>
  <si>
    <t>59 COOLIDGE RD</t>
  </si>
  <si>
    <t>(802) 885-2949</t>
  </si>
  <si>
    <t>(802) 345-9537</t>
  </si>
  <si>
    <t>K.MORRIS51@OUTLOOK.COM</t>
  </si>
  <si>
    <t>WDR-4-1</t>
  </si>
  <si>
    <t>MARK DONKA</t>
  </si>
  <si>
    <t>HARTFORD</t>
  </si>
  <si>
    <t>71 SEBRING LN</t>
  </si>
  <si>
    <t>WHITE RIVER JCT</t>
  </si>
  <si>
    <t>05047</t>
  </si>
  <si>
    <t>(802) 291-4065</t>
  </si>
  <si>
    <t>MARK@MARKDONKAFORVT.COM</t>
  </si>
  <si>
    <t>HEATHER SURPRENANT</t>
  </si>
  <si>
    <t>BARNARD</t>
  </si>
  <si>
    <t>1276 BOWMAN RD</t>
  </si>
  <si>
    <t>05056</t>
  </si>
  <si>
    <t>(802) 272-7943</t>
  </si>
  <si>
    <t>HSURPRENANT802@GMAIL.COM</t>
  </si>
  <si>
    <t>WDR-4-2</t>
  </si>
  <si>
    <t>NICHOLAS BRAMLAGE</t>
  </si>
  <si>
    <t>169 WOODHAVEN DRIVE, 2H</t>
  </si>
  <si>
    <t>WHITE RIVER JCT.,</t>
  </si>
  <si>
    <t>05001</t>
  </si>
  <si>
    <t>(919) 608-9279</t>
  </si>
  <si>
    <t>NDBCORP@GMAIL.COM</t>
  </si>
  <si>
    <t>WWW.INFINITYPPE.ORG</t>
  </si>
  <si>
    <t>KEVIN "COACH" CHRISTIE</t>
  </si>
  <si>
    <t>682 CHRISTIAN ST</t>
  </si>
  <si>
    <t>WHITE RIVER JCT.</t>
  </si>
  <si>
    <t>(802) 299-0598</t>
  </si>
  <si>
    <t>KEVINC@KEVINCHRISTIE.ORG</t>
  </si>
  <si>
    <t>HTTP://WWW.KEVINCHRISTIE.ORG</t>
  </si>
  <si>
    <t>ALICE FLANDERS</t>
  </si>
  <si>
    <t>105 DAVIS CIRCLE</t>
  </si>
  <si>
    <t>(802) 299-0103</t>
  </si>
  <si>
    <t>(802) 295-3602</t>
  </si>
  <si>
    <t>ALICEFORVERMONT@GMAIL.COM</t>
  </si>
  <si>
    <t>ALICEFORVERMONT.COM</t>
  </si>
  <si>
    <t>REBECCA WHITE</t>
  </si>
  <si>
    <t>P O BOX 4177</t>
  </si>
  <si>
    <t>(802) 777-4517</t>
  </si>
  <si>
    <t>BECCAWHITE.VT@GMAIL.COM</t>
  </si>
  <si>
    <t>WWW.BECCAWHITEVT.COM</t>
  </si>
  <si>
    <t>WDR-5</t>
  </si>
  <si>
    <t>CHARLIE KIMBELL</t>
  </si>
  <si>
    <t>19 CENTRAL STREET</t>
  </si>
  <si>
    <t>(802) 296-1276</t>
  </si>
  <si>
    <t>KBELLVT@GMAIL.COM</t>
  </si>
  <si>
    <t>WWW.CHARLIEKIMBELL.COM</t>
  </si>
  <si>
    <t>WDR-ORA-1</t>
  </si>
  <si>
    <t>JOHN O'BRIEN</t>
  </si>
  <si>
    <t>TUNBRIDGE</t>
  </si>
  <si>
    <t>73 MOODY RD TUNBRIDGE</t>
  </si>
  <si>
    <t>05077</t>
  </si>
  <si>
    <t>(802) 889-3474</t>
  </si>
  <si>
    <t>BELLWETHERFILMS@YAHOO.COM</t>
  </si>
  <si>
    <t>WDR-ORA-2</t>
  </si>
  <si>
    <t>TIM BRIGLIN</t>
  </si>
  <si>
    <t>459 TUCKER HILL RD</t>
  </si>
  <si>
    <t>(802) 785-2414</t>
  </si>
  <si>
    <t>TIM4VTHOUSE@GMAIL.COM</t>
  </si>
  <si>
    <t>WWW.TIMBRIGLIN.COM</t>
  </si>
  <si>
    <t>JIM MASLAND</t>
  </si>
  <si>
    <t>714 PERO HILL RD</t>
  </si>
  <si>
    <t>(802) 785-4146</t>
  </si>
  <si>
    <t>JAMESQ56@YAHOO.COM</t>
  </si>
  <si>
    <t>WDR-RUT</t>
  </si>
  <si>
    <t>WAYNE D. TOWNSEND</t>
  </si>
  <si>
    <t>1698 LILLIESVILLE BROOK RD</t>
  </si>
  <si>
    <t>KIRK WHITE</t>
  </si>
  <si>
    <t>307 CHRISTIAN HILL RD</t>
  </si>
  <si>
    <t>(802) 234-9670</t>
  </si>
  <si>
    <t>KIRKWHITEFORVTHOUSE@GMAIL.COM</t>
  </si>
  <si>
    <t>KIRKWHITEFORVTHOUSE.COM</t>
  </si>
  <si>
    <t>Updated September 3, 2020 10:30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</si>
</sst>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  <family val="2"/>
    </font>
    <font>
      <sz val="11"/>
      <color rgb="FF0000FF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2"/>
  <sheetViews>
    <sheetView tabSelected="1" workbookViewId="0">
      <selection activeCell="C6" sqref="C6"/>
    </sheetView>
  </sheetViews>
  <sheetFormatPr defaultRowHeight="14.25"/>
  <cols>
    <col min="1" max="1" width="32.86328125" bestFit="1" customWidth="1"/>
    <col min="2" max="2" width="14.86328125" bestFit="1" customWidth="1"/>
    <col min="3" max="3" width="53.59765625" bestFit="1" customWidth="1"/>
    <col min="4" max="4" width="37.1328125" bestFit="1" customWidth="1"/>
    <col min="5" max="5" width="28.265625" bestFit="1" customWidth="1"/>
    <col min="6" max="6" width="32.3984375" bestFit="1" customWidth="1"/>
    <col min="7" max="7" width="22.3984375" bestFit="1" customWidth="1"/>
    <col min="8" max="8" width="5.59765625" bestFit="1" customWidth="1"/>
    <col min="9" max="9" width="6" bestFit="1" customWidth="1"/>
    <col min="10" max="10" width="15.3984375" bestFit="1" customWidth="1"/>
    <col min="11" max="11" width="14.265625" bestFit="1" customWidth="1"/>
    <col min="12" max="12" width="50" bestFit="1" customWidth="1"/>
    <col min="13" max="13" width="53.265625" bestFit="1" customWidth="1"/>
    <col min="14" max="14" width="95.73046875" bestFit="1" customWidth="1"/>
  </cols>
  <sheetData>
    <row r="1" spans="1:14" ht="18">
      <c r="A1" s="3" t="s">
        <v>1923</v>
      </c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t="s">
        <v>63</v>
      </c>
      <c r="B3" t="s">
        <v>64</v>
      </c>
      <c r="C3" t="s">
        <v>65</v>
      </c>
      <c r="D3" t="s">
        <v>66</v>
      </c>
      <c r="E3" t="s">
        <v>15</v>
      </c>
      <c r="F3" t="s">
        <v>67</v>
      </c>
      <c r="G3" t="s">
        <v>66</v>
      </c>
      <c r="H3" t="s">
        <v>18</v>
      </c>
      <c r="I3" t="s">
        <v>68</v>
      </c>
      <c r="J3" t="s">
        <v>69</v>
      </c>
      <c r="K3" t="s">
        <v>69</v>
      </c>
      <c r="L3" t="s">
        <v>70</v>
      </c>
      <c r="M3" t="s">
        <v>71</v>
      </c>
      <c r="N3" s="2"/>
    </row>
    <row r="4" spans="1:14">
      <c r="A4" t="s">
        <v>63</v>
      </c>
      <c r="B4" t="s">
        <v>64</v>
      </c>
      <c r="C4" t="s">
        <v>72</v>
      </c>
      <c r="D4" t="s">
        <v>73</v>
      </c>
      <c r="E4" t="s">
        <v>20</v>
      </c>
      <c r="F4" t="s">
        <v>74</v>
      </c>
      <c r="G4" t="s">
        <v>73</v>
      </c>
      <c r="H4" t="s">
        <v>18</v>
      </c>
      <c r="I4" t="s">
        <v>75</v>
      </c>
      <c r="J4" t="s">
        <v>76</v>
      </c>
      <c r="K4" t="s">
        <v>77</v>
      </c>
      <c r="L4" t="s">
        <v>78</v>
      </c>
      <c r="M4" t="s">
        <v>14</v>
      </c>
      <c r="N4" s="2"/>
    </row>
    <row r="5" spans="1:14">
      <c r="A5" t="s">
        <v>63</v>
      </c>
      <c r="B5" t="s">
        <v>64</v>
      </c>
      <c r="C5" t="s">
        <v>79</v>
      </c>
      <c r="D5" t="s">
        <v>80</v>
      </c>
      <c r="E5" t="s">
        <v>20</v>
      </c>
      <c r="F5" t="s">
        <v>81</v>
      </c>
      <c r="G5" t="s">
        <v>80</v>
      </c>
      <c r="H5" t="s">
        <v>18</v>
      </c>
      <c r="I5" t="s">
        <v>82</v>
      </c>
      <c r="J5" t="s">
        <v>83</v>
      </c>
      <c r="K5" t="s">
        <v>83</v>
      </c>
      <c r="L5" t="s">
        <v>84</v>
      </c>
      <c r="M5" t="s">
        <v>85</v>
      </c>
      <c r="N5" s="2" t="str">
        <f>HYPERLINK("https://electionmgmt.vermont.gov/TFA/DownLoadFinancialDisclosure?FileName=Christiano Jon Add Senate Republican_ef89e739-a785-415f-9428-3c6d5950bc70.pdf", "Christiano Jon Add Senate Republican_ef89e739-a785-415f-9428-3c6d5950bc70.pdf")</f>
        <v>Christiano Jon Add Senate Republican_ef89e739-a785-415f-9428-3c6d5950bc70.pdf</v>
      </c>
    </row>
    <row r="6" spans="1:14">
      <c r="A6" t="s">
        <v>63</v>
      </c>
      <c r="B6" t="s">
        <v>64</v>
      </c>
      <c r="C6" t="s">
        <v>86</v>
      </c>
      <c r="D6" t="s">
        <v>87</v>
      </c>
      <c r="E6" t="s">
        <v>17</v>
      </c>
      <c r="F6" t="s">
        <v>88</v>
      </c>
      <c r="G6" t="s">
        <v>87</v>
      </c>
      <c r="H6" t="s">
        <v>18</v>
      </c>
      <c r="I6" t="s">
        <v>89</v>
      </c>
      <c r="J6" t="s">
        <v>90</v>
      </c>
      <c r="K6" t="s">
        <v>14</v>
      </c>
      <c r="L6" t="s">
        <v>91</v>
      </c>
      <c r="M6" t="s">
        <v>92</v>
      </c>
      <c r="N6" s="2" t="str">
        <f>HYPERLINK("https://electionmgmt.vermont.gov/TFA/DownLoadFinancialDisclosure?FileName=Addison Senate Libertarian Archie Flower FD_75ba96b4-ccb5-42cf-986a-2216690fbf12.pdf", "Addison Senate Libertarian Archie Flower FD_75ba96b4-ccb5-42cf-986a-2216690fbf12.pdf")</f>
        <v>Addison Senate Libertarian Archie Flower FD_75ba96b4-ccb5-42cf-986a-2216690fbf12.pdf</v>
      </c>
    </row>
    <row r="7" spans="1:14">
      <c r="A7" t="s">
        <v>63</v>
      </c>
      <c r="B7" t="s">
        <v>64</v>
      </c>
      <c r="C7" t="s">
        <v>93</v>
      </c>
      <c r="D7" t="s">
        <v>94</v>
      </c>
      <c r="E7" t="s">
        <v>15</v>
      </c>
      <c r="F7" t="s">
        <v>95</v>
      </c>
      <c r="G7" t="s">
        <v>96</v>
      </c>
      <c r="H7" t="s">
        <v>18</v>
      </c>
      <c r="I7" t="s">
        <v>97</v>
      </c>
      <c r="J7" t="s">
        <v>98</v>
      </c>
      <c r="K7" t="s">
        <v>98</v>
      </c>
      <c r="L7" t="s">
        <v>99</v>
      </c>
      <c r="M7" t="s">
        <v>100</v>
      </c>
      <c r="N7" s="2"/>
    </row>
    <row r="8" spans="1:14">
      <c r="A8" t="s">
        <v>63</v>
      </c>
      <c r="B8" t="s">
        <v>101</v>
      </c>
      <c r="C8" t="s">
        <v>102</v>
      </c>
      <c r="D8" t="s">
        <v>42</v>
      </c>
      <c r="E8" t="s">
        <v>15</v>
      </c>
      <c r="F8" t="s">
        <v>103</v>
      </c>
      <c r="G8" t="s">
        <v>42</v>
      </c>
      <c r="H8" t="s">
        <v>18</v>
      </c>
      <c r="I8" t="s">
        <v>44</v>
      </c>
      <c r="J8" t="s">
        <v>104</v>
      </c>
      <c r="K8" t="s">
        <v>14</v>
      </c>
      <c r="L8" t="s">
        <v>105</v>
      </c>
      <c r="M8" t="s">
        <v>14</v>
      </c>
      <c r="N8" s="2"/>
    </row>
    <row r="9" spans="1:14">
      <c r="A9" t="s">
        <v>63</v>
      </c>
      <c r="B9" t="s">
        <v>101</v>
      </c>
      <c r="C9" t="s">
        <v>106</v>
      </c>
      <c r="D9" t="s">
        <v>107</v>
      </c>
      <c r="E9" t="s">
        <v>20</v>
      </c>
      <c r="F9" t="s">
        <v>108</v>
      </c>
      <c r="G9" t="s">
        <v>109</v>
      </c>
      <c r="H9" t="s">
        <v>18</v>
      </c>
      <c r="I9" t="s">
        <v>110</v>
      </c>
      <c r="J9" t="s">
        <v>111</v>
      </c>
      <c r="K9" t="s">
        <v>112</v>
      </c>
      <c r="L9" t="s">
        <v>113</v>
      </c>
      <c r="M9" t="s">
        <v>14</v>
      </c>
      <c r="N9" s="2" t="str">
        <f>HYPERLINK("https://electionmgmt.vermont.gov/TFA/DownLoadFinancialDisclosure?FileName=Hall Michael Benn Senate Republican FD_e43f6b18-14eb-4033-9947-654d9a85a500.pdf", "Hall Michael Benn Senate Republican FD_e43f6b18-14eb-4033-9947-654d9a85a500.pdf")</f>
        <v>Hall Michael Benn Senate Republican FD_e43f6b18-14eb-4033-9947-654d9a85a500.pdf</v>
      </c>
    </row>
    <row r="10" spans="1:14">
      <c r="A10" t="s">
        <v>63</v>
      </c>
      <c r="B10" t="s">
        <v>101</v>
      </c>
      <c r="C10" t="s">
        <v>114</v>
      </c>
      <c r="D10" t="s">
        <v>115</v>
      </c>
      <c r="E10" t="s">
        <v>20</v>
      </c>
      <c r="F10" t="s">
        <v>116</v>
      </c>
      <c r="G10" t="s">
        <v>117</v>
      </c>
      <c r="H10" t="s">
        <v>18</v>
      </c>
      <c r="I10" t="s">
        <v>118</v>
      </c>
      <c r="J10" t="s">
        <v>119</v>
      </c>
      <c r="K10" t="s">
        <v>119</v>
      </c>
      <c r="L10" t="s">
        <v>120</v>
      </c>
      <c r="M10" t="s">
        <v>121</v>
      </c>
      <c r="N10" s="2" t="str">
        <f>HYPERLINK("https://electionmgmt.vermont.gov/TFA/DownLoadFinancialDisclosure?FileName=Bennington Senate Republican Meg Hansen FD_8125895d-ff86-4171-a71d-b25151c395ca.pdf", "Bennington Senate Republican Meg Hansen FD_8125895d-ff86-4171-a71d-b25151c395ca.pdf")</f>
        <v>Bennington Senate Republican Meg Hansen FD_8125895d-ff86-4171-a71d-b25151c395ca.pdf</v>
      </c>
    </row>
    <row r="11" spans="1:14">
      <c r="A11" t="s">
        <v>63</v>
      </c>
      <c r="B11" t="s">
        <v>101</v>
      </c>
      <c r="C11" t="s">
        <v>41</v>
      </c>
      <c r="D11" t="s">
        <v>42</v>
      </c>
      <c r="E11" t="s">
        <v>16</v>
      </c>
      <c r="F11" t="s">
        <v>43</v>
      </c>
      <c r="G11" t="s">
        <v>42</v>
      </c>
      <c r="H11" t="s">
        <v>18</v>
      </c>
      <c r="I11" t="s">
        <v>44</v>
      </c>
      <c r="J11" t="s">
        <v>45</v>
      </c>
      <c r="K11" t="s">
        <v>45</v>
      </c>
      <c r="L11" t="s">
        <v>122</v>
      </c>
      <c r="M11" t="s">
        <v>14</v>
      </c>
      <c r="N11" s="2" t="str">
        <f>HYPERLINK("https://electionmgmt.vermont.gov/TFA/DownLoadFinancialDisclosure?FileName=Hoyt Kevin Bennington Senate Independent FD_c1b934a9-6a01-43f8-88f9-75e7de7ba56e.pdf", "Hoyt Kevin Bennington Senate Independent FD_c1b934a9-6a01-43f8-88f9-75e7de7ba56e.pdf")</f>
        <v>Hoyt Kevin Bennington Senate Independent FD_c1b934a9-6a01-43f8-88f9-75e7de7ba56e.pdf</v>
      </c>
    </row>
    <row r="12" spans="1:14">
      <c r="A12" t="s">
        <v>63</v>
      </c>
      <c r="B12" t="s">
        <v>101</v>
      </c>
      <c r="C12" t="s">
        <v>123</v>
      </c>
      <c r="D12" t="s">
        <v>42</v>
      </c>
      <c r="E12" t="s">
        <v>15</v>
      </c>
      <c r="F12" t="s">
        <v>124</v>
      </c>
      <c r="G12" t="s">
        <v>125</v>
      </c>
      <c r="H12" t="s">
        <v>126</v>
      </c>
      <c r="I12" t="s">
        <v>127</v>
      </c>
      <c r="J12" t="s">
        <v>14</v>
      </c>
      <c r="K12" t="s">
        <v>14</v>
      </c>
      <c r="L12" t="s">
        <v>14</v>
      </c>
      <c r="M12" t="s">
        <v>14</v>
      </c>
      <c r="N12" s="2"/>
    </row>
    <row r="13" spans="1:14">
      <c r="A13" t="s">
        <v>63</v>
      </c>
      <c r="B13" t="s">
        <v>128</v>
      </c>
      <c r="C13" t="s">
        <v>129</v>
      </c>
      <c r="D13" t="s">
        <v>130</v>
      </c>
      <c r="E13" t="s">
        <v>20</v>
      </c>
      <c r="F13" t="s">
        <v>131</v>
      </c>
      <c r="G13" t="s">
        <v>132</v>
      </c>
      <c r="H13" t="s">
        <v>18</v>
      </c>
      <c r="I13" t="s">
        <v>133</v>
      </c>
      <c r="J13" t="s">
        <v>134</v>
      </c>
      <c r="K13" t="s">
        <v>135</v>
      </c>
      <c r="L13" t="s">
        <v>136</v>
      </c>
      <c r="M13" t="s">
        <v>137</v>
      </c>
      <c r="N13" s="2"/>
    </row>
    <row r="14" spans="1:14">
      <c r="A14" t="s">
        <v>63</v>
      </c>
      <c r="B14" t="s">
        <v>128</v>
      </c>
      <c r="C14" t="s">
        <v>138</v>
      </c>
      <c r="D14" t="s">
        <v>139</v>
      </c>
      <c r="E14" t="s">
        <v>15</v>
      </c>
      <c r="F14" t="s">
        <v>140</v>
      </c>
      <c r="G14" t="s">
        <v>139</v>
      </c>
      <c r="H14" t="s">
        <v>18</v>
      </c>
      <c r="I14" t="s">
        <v>141</v>
      </c>
      <c r="J14" t="s">
        <v>142</v>
      </c>
      <c r="K14" t="s">
        <v>142</v>
      </c>
      <c r="L14" t="s">
        <v>143</v>
      </c>
      <c r="M14" t="s">
        <v>144</v>
      </c>
      <c r="N14" s="2"/>
    </row>
    <row r="15" spans="1:14">
      <c r="A15" t="s">
        <v>63</v>
      </c>
      <c r="B15" t="s">
        <v>128</v>
      </c>
      <c r="C15" t="s">
        <v>145</v>
      </c>
      <c r="D15" t="s">
        <v>146</v>
      </c>
      <c r="E15" t="s">
        <v>17</v>
      </c>
      <c r="F15" t="s">
        <v>147</v>
      </c>
      <c r="G15" t="s">
        <v>148</v>
      </c>
      <c r="H15" t="s">
        <v>18</v>
      </c>
      <c r="I15" t="s">
        <v>149</v>
      </c>
      <c r="J15" t="s">
        <v>150</v>
      </c>
      <c r="K15" t="s">
        <v>150</v>
      </c>
      <c r="L15" t="s">
        <v>151</v>
      </c>
      <c r="M15" t="s">
        <v>152</v>
      </c>
      <c r="N15" s="2" t="str">
        <f>HYPERLINK("https://electionmgmt.vermont.gov/TFA/DownLoadFinancialDisclosure?FileName=Caledonia Senate Libertarian JT Dodge FD_e6dfcda0-7bb4-41d6-bb09-248ddbd260dd.pdf", "Caledonia Senate Libertarian JT Dodge FD_e6dfcda0-7bb4-41d6-bb09-248ddbd260dd.pdf")</f>
        <v>Caledonia Senate Libertarian JT Dodge FD_e6dfcda0-7bb4-41d6-bb09-248ddbd260dd.pdf</v>
      </c>
    </row>
    <row r="16" spans="1:14">
      <c r="A16" t="s">
        <v>63</v>
      </c>
      <c r="B16" t="s">
        <v>128</v>
      </c>
      <c r="C16" t="s">
        <v>153</v>
      </c>
      <c r="D16" t="s">
        <v>139</v>
      </c>
      <c r="E16" t="s">
        <v>15</v>
      </c>
      <c r="F16" t="s">
        <v>154</v>
      </c>
      <c r="G16" t="s">
        <v>139</v>
      </c>
      <c r="H16" t="s">
        <v>18</v>
      </c>
      <c r="I16" t="s">
        <v>141</v>
      </c>
      <c r="J16" t="s">
        <v>155</v>
      </c>
      <c r="K16" t="s">
        <v>155</v>
      </c>
      <c r="L16" t="s">
        <v>156</v>
      </c>
      <c r="M16" t="s">
        <v>157</v>
      </c>
      <c r="N16" s="2"/>
    </row>
    <row r="17" spans="1:14">
      <c r="A17" t="s">
        <v>63</v>
      </c>
      <c r="B17" t="s">
        <v>128</v>
      </c>
      <c r="C17" t="s">
        <v>158</v>
      </c>
      <c r="D17" t="s">
        <v>130</v>
      </c>
      <c r="E17" t="s">
        <v>20</v>
      </c>
      <c r="F17" t="s">
        <v>159</v>
      </c>
      <c r="G17" t="s">
        <v>132</v>
      </c>
      <c r="H17" t="s">
        <v>18</v>
      </c>
      <c r="I17" t="s">
        <v>133</v>
      </c>
      <c r="J17" t="s">
        <v>160</v>
      </c>
      <c r="K17" t="s">
        <v>160</v>
      </c>
      <c r="L17" t="s">
        <v>161</v>
      </c>
      <c r="M17" t="s">
        <v>14</v>
      </c>
      <c r="N17" s="2"/>
    </row>
    <row r="18" spans="1:14">
      <c r="A18" t="s">
        <v>63</v>
      </c>
      <c r="B18" t="s">
        <v>162</v>
      </c>
      <c r="C18" t="s">
        <v>163</v>
      </c>
      <c r="D18" t="s">
        <v>31</v>
      </c>
      <c r="E18" t="s">
        <v>164</v>
      </c>
      <c r="F18" t="s">
        <v>165</v>
      </c>
      <c r="G18" t="s">
        <v>31</v>
      </c>
      <c r="H18" t="s">
        <v>18</v>
      </c>
      <c r="I18" t="s">
        <v>166</v>
      </c>
      <c r="J18" t="s">
        <v>167</v>
      </c>
      <c r="K18" t="s">
        <v>167</v>
      </c>
      <c r="L18" t="s">
        <v>168</v>
      </c>
      <c r="M18" t="s">
        <v>169</v>
      </c>
      <c r="N18" s="2"/>
    </row>
    <row r="19" spans="1:14">
      <c r="A19" t="s">
        <v>63</v>
      </c>
      <c r="B19" t="s">
        <v>162</v>
      </c>
      <c r="C19" t="s">
        <v>170</v>
      </c>
      <c r="D19" t="s">
        <v>171</v>
      </c>
      <c r="E19" t="s">
        <v>20</v>
      </c>
      <c r="F19" t="s">
        <v>172</v>
      </c>
      <c r="G19" t="s">
        <v>171</v>
      </c>
      <c r="H19" t="s">
        <v>18</v>
      </c>
      <c r="I19" t="s">
        <v>173</v>
      </c>
      <c r="J19" t="s">
        <v>14</v>
      </c>
      <c r="K19" t="s">
        <v>14</v>
      </c>
      <c r="L19" t="s">
        <v>174</v>
      </c>
      <c r="M19" t="s">
        <v>14</v>
      </c>
      <c r="N19" s="2"/>
    </row>
    <row r="20" spans="1:14">
      <c r="A20" t="s">
        <v>63</v>
      </c>
      <c r="B20" t="s">
        <v>162</v>
      </c>
      <c r="C20" t="s">
        <v>175</v>
      </c>
      <c r="D20" t="s">
        <v>176</v>
      </c>
      <c r="E20" t="s">
        <v>20</v>
      </c>
      <c r="F20" t="s">
        <v>177</v>
      </c>
      <c r="G20" t="s">
        <v>178</v>
      </c>
      <c r="H20" t="s">
        <v>18</v>
      </c>
      <c r="I20" t="s">
        <v>53</v>
      </c>
      <c r="J20" t="s">
        <v>179</v>
      </c>
      <c r="K20" t="s">
        <v>14</v>
      </c>
      <c r="L20" t="s">
        <v>180</v>
      </c>
      <c r="M20" t="s">
        <v>14</v>
      </c>
      <c r="N20" s="2"/>
    </row>
    <row r="21" spans="1:14">
      <c r="A21" t="s">
        <v>63</v>
      </c>
      <c r="B21" t="s">
        <v>162</v>
      </c>
      <c r="C21" t="s">
        <v>181</v>
      </c>
      <c r="D21" t="s">
        <v>52</v>
      </c>
      <c r="E21" t="s">
        <v>15</v>
      </c>
      <c r="F21" t="s">
        <v>182</v>
      </c>
      <c r="G21" t="s">
        <v>52</v>
      </c>
      <c r="H21" t="s">
        <v>18</v>
      </c>
      <c r="I21" t="s">
        <v>62</v>
      </c>
      <c r="J21" t="s">
        <v>183</v>
      </c>
      <c r="K21" t="s">
        <v>183</v>
      </c>
      <c r="L21" t="s">
        <v>184</v>
      </c>
      <c r="M21" t="s">
        <v>185</v>
      </c>
      <c r="N21" s="2"/>
    </row>
    <row r="22" spans="1:14">
      <c r="A22" t="s">
        <v>63</v>
      </c>
      <c r="B22" t="s">
        <v>162</v>
      </c>
      <c r="C22" t="s">
        <v>186</v>
      </c>
      <c r="D22" t="s">
        <v>187</v>
      </c>
      <c r="E22" t="s">
        <v>16</v>
      </c>
      <c r="F22" t="s">
        <v>188</v>
      </c>
      <c r="G22" t="s">
        <v>187</v>
      </c>
      <c r="H22" t="s">
        <v>18</v>
      </c>
      <c r="I22" t="s">
        <v>189</v>
      </c>
      <c r="J22" t="s">
        <v>190</v>
      </c>
      <c r="K22" t="s">
        <v>191</v>
      </c>
      <c r="L22" t="s">
        <v>192</v>
      </c>
      <c r="M22" t="s">
        <v>14</v>
      </c>
      <c r="N22" s="2" t="str">
        <f>HYPERLINK("https://electionmgmt.vermont.gov/TFA/DownLoadFinancialDisclosure?FileName=Ehlers James Chitten Senate independent FD_e477859c-526e-42ec-b35b-fd3b3daa7974.pdf", "Ehlers James Chitten Senate independent FD_e477859c-526e-42ec-b35b-fd3b3daa7974.pdf")</f>
        <v>Ehlers James Chitten Senate independent FD_e477859c-526e-42ec-b35b-fd3b3daa7974.pdf</v>
      </c>
    </row>
    <row r="23" spans="1:14">
      <c r="A23" t="s">
        <v>63</v>
      </c>
      <c r="B23" t="s">
        <v>162</v>
      </c>
      <c r="C23" t="s">
        <v>193</v>
      </c>
      <c r="D23" t="s">
        <v>176</v>
      </c>
      <c r="E23" t="s">
        <v>20</v>
      </c>
      <c r="F23" t="s">
        <v>194</v>
      </c>
      <c r="G23" t="s">
        <v>176</v>
      </c>
      <c r="H23" t="s">
        <v>18</v>
      </c>
      <c r="I23" t="s">
        <v>195</v>
      </c>
      <c r="J23" t="s">
        <v>196</v>
      </c>
      <c r="K23" t="s">
        <v>196</v>
      </c>
      <c r="L23" t="s">
        <v>197</v>
      </c>
      <c r="M23" t="s">
        <v>14</v>
      </c>
      <c r="N23" s="2"/>
    </row>
    <row r="24" spans="1:14">
      <c r="A24" t="s">
        <v>63</v>
      </c>
      <c r="B24" t="s">
        <v>162</v>
      </c>
      <c r="C24" t="s">
        <v>198</v>
      </c>
      <c r="D24" t="s">
        <v>176</v>
      </c>
      <c r="E24" t="s">
        <v>20</v>
      </c>
      <c r="F24" t="s">
        <v>199</v>
      </c>
      <c r="G24" t="s">
        <v>176</v>
      </c>
      <c r="H24" t="s">
        <v>18</v>
      </c>
      <c r="I24" t="s">
        <v>195</v>
      </c>
      <c r="J24" t="s">
        <v>200</v>
      </c>
      <c r="K24" t="s">
        <v>14</v>
      </c>
      <c r="L24" t="s">
        <v>201</v>
      </c>
      <c r="M24" t="s">
        <v>14</v>
      </c>
      <c r="N24" s="2" t="str">
        <f>HYPERLINK("https://electionmgmt.vermont.gov/TFA/DownLoadFinancialDisclosure?FileName=Chitt Senate Republican Long Kumula FD_0d313d35-6cf6-4b3a-a4e7-6de61d9f2a6e.pdf", "Chitt Senate Republican Long Kumula FD_0d313d35-6cf6-4b3a-a4e7-6de61d9f2a6e.pdf")</f>
        <v>Chitt Senate Republican Long Kumula FD_0d313d35-6cf6-4b3a-a4e7-6de61d9f2a6e.pdf</v>
      </c>
    </row>
    <row r="25" spans="1:14">
      <c r="A25" t="s">
        <v>63</v>
      </c>
      <c r="B25" t="s">
        <v>162</v>
      </c>
      <c r="C25" t="s">
        <v>202</v>
      </c>
      <c r="D25" t="s">
        <v>203</v>
      </c>
      <c r="E25" t="s">
        <v>15</v>
      </c>
      <c r="F25" t="s">
        <v>204</v>
      </c>
      <c r="G25" t="s">
        <v>203</v>
      </c>
      <c r="H25" t="s">
        <v>18</v>
      </c>
      <c r="I25" t="s">
        <v>205</v>
      </c>
      <c r="J25" t="s">
        <v>206</v>
      </c>
      <c r="K25" t="s">
        <v>207</v>
      </c>
      <c r="L25" t="s">
        <v>208</v>
      </c>
      <c r="M25" t="s">
        <v>209</v>
      </c>
      <c r="N25" s="2"/>
    </row>
    <row r="26" spans="1:14">
      <c r="A26" t="s">
        <v>63</v>
      </c>
      <c r="B26" t="s">
        <v>162</v>
      </c>
      <c r="C26" t="s">
        <v>210</v>
      </c>
      <c r="D26" t="s">
        <v>31</v>
      </c>
      <c r="E26" t="s">
        <v>51</v>
      </c>
      <c r="F26" t="s">
        <v>211</v>
      </c>
      <c r="G26" t="s">
        <v>31</v>
      </c>
      <c r="H26" t="s">
        <v>18</v>
      </c>
      <c r="I26" t="s">
        <v>32</v>
      </c>
      <c r="J26" t="s">
        <v>212</v>
      </c>
      <c r="K26" t="s">
        <v>14</v>
      </c>
      <c r="L26" t="s">
        <v>213</v>
      </c>
      <c r="M26" t="s">
        <v>214</v>
      </c>
      <c r="N26" s="2"/>
    </row>
    <row r="27" spans="1:14">
      <c r="A27" t="s">
        <v>63</v>
      </c>
      <c r="B27" t="s">
        <v>162</v>
      </c>
      <c r="C27" t="s">
        <v>215</v>
      </c>
      <c r="D27" t="s">
        <v>31</v>
      </c>
      <c r="E27" t="s">
        <v>15</v>
      </c>
      <c r="F27" t="s">
        <v>216</v>
      </c>
      <c r="G27" t="s">
        <v>31</v>
      </c>
      <c r="H27" t="s">
        <v>18</v>
      </c>
      <c r="I27" t="s">
        <v>32</v>
      </c>
      <c r="J27" t="s">
        <v>217</v>
      </c>
      <c r="K27" t="s">
        <v>14</v>
      </c>
      <c r="L27" t="s">
        <v>218</v>
      </c>
      <c r="M27" t="s">
        <v>219</v>
      </c>
      <c r="N27" s="2"/>
    </row>
    <row r="28" spans="1:14">
      <c r="A28" t="s">
        <v>63</v>
      </c>
      <c r="B28" t="s">
        <v>162</v>
      </c>
      <c r="C28" t="s">
        <v>220</v>
      </c>
      <c r="D28" t="s">
        <v>31</v>
      </c>
      <c r="E28" t="s">
        <v>20</v>
      </c>
      <c r="F28" t="s">
        <v>221</v>
      </c>
      <c r="G28" t="s">
        <v>31</v>
      </c>
      <c r="H28" t="s">
        <v>18</v>
      </c>
      <c r="I28" t="s">
        <v>166</v>
      </c>
      <c r="J28" t="s">
        <v>222</v>
      </c>
      <c r="K28" t="s">
        <v>222</v>
      </c>
      <c r="L28" t="s">
        <v>223</v>
      </c>
      <c r="M28" t="s">
        <v>224</v>
      </c>
      <c r="N28" s="2"/>
    </row>
    <row r="29" spans="1:14">
      <c r="A29" t="s">
        <v>63</v>
      </c>
      <c r="B29" t="s">
        <v>162</v>
      </c>
      <c r="C29" t="s">
        <v>225</v>
      </c>
      <c r="D29" t="s">
        <v>28</v>
      </c>
      <c r="E29" t="s">
        <v>20</v>
      </c>
      <c r="F29" t="s">
        <v>226</v>
      </c>
      <c r="G29" t="s">
        <v>28</v>
      </c>
      <c r="H29" t="s">
        <v>18</v>
      </c>
      <c r="I29" t="s">
        <v>29</v>
      </c>
      <c r="J29" t="s">
        <v>227</v>
      </c>
      <c r="K29" t="s">
        <v>227</v>
      </c>
      <c r="L29" t="s">
        <v>228</v>
      </c>
      <c r="M29" t="s">
        <v>14</v>
      </c>
      <c r="N29" s="2"/>
    </row>
    <row r="30" spans="1:14">
      <c r="A30" t="s">
        <v>63</v>
      </c>
      <c r="B30" t="s">
        <v>162</v>
      </c>
      <c r="C30" t="s">
        <v>229</v>
      </c>
      <c r="D30" t="s">
        <v>52</v>
      </c>
      <c r="E30" t="s">
        <v>15</v>
      </c>
      <c r="F30" t="s">
        <v>230</v>
      </c>
      <c r="G30" t="s">
        <v>52</v>
      </c>
      <c r="H30" t="s">
        <v>18</v>
      </c>
      <c r="I30" t="s">
        <v>62</v>
      </c>
      <c r="J30" t="s">
        <v>231</v>
      </c>
      <c r="K30" t="s">
        <v>231</v>
      </c>
      <c r="L30" t="s">
        <v>232</v>
      </c>
      <c r="M30" t="s">
        <v>233</v>
      </c>
      <c r="N30" s="2"/>
    </row>
    <row r="31" spans="1:14">
      <c r="A31" t="s">
        <v>63</v>
      </c>
      <c r="B31" t="s">
        <v>234</v>
      </c>
      <c r="C31" t="s">
        <v>235</v>
      </c>
      <c r="D31" t="s">
        <v>236</v>
      </c>
      <c r="E31" t="s">
        <v>15</v>
      </c>
      <c r="F31" t="s">
        <v>237</v>
      </c>
      <c r="G31" t="s">
        <v>236</v>
      </c>
      <c r="H31" t="s">
        <v>18</v>
      </c>
      <c r="I31" t="s">
        <v>238</v>
      </c>
      <c r="J31" t="s">
        <v>239</v>
      </c>
      <c r="K31" t="s">
        <v>239</v>
      </c>
      <c r="L31" t="s">
        <v>240</v>
      </c>
      <c r="M31" t="s">
        <v>241</v>
      </c>
      <c r="N31" s="2"/>
    </row>
    <row r="32" spans="1:14">
      <c r="A32" t="s">
        <v>63</v>
      </c>
      <c r="B32" t="s">
        <v>234</v>
      </c>
      <c r="C32" t="s">
        <v>242</v>
      </c>
      <c r="D32" t="s">
        <v>39</v>
      </c>
      <c r="E32" t="s">
        <v>20</v>
      </c>
      <c r="F32" t="s">
        <v>243</v>
      </c>
      <c r="G32" t="s">
        <v>39</v>
      </c>
      <c r="H32" t="s">
        <v>18</v>
      </c>
      <c r="I32" t="s">
        <v>244</v>
      </c>
      <c r="J32" t="s">
        <v>245</v>
      </c>
      <c r="K32" t="s">
        <v>245</v>
      </c>
      <c r="L32" t="s">
        <v>246</v>
      </c>
      <c r="M32" t="s">
        <v>14</v>
      </c>
      <c r="N32" s="2"/>
    </row>
    <row r="33" spans="1:14">
      <c r="A33" t="s">
        <v>63</v>
      </c>
      <c r="B33" t="s">
        <v>234</v>
      </c>
      <c r="C33" t="s">
        <v>247</v>
      </c>
      <c r="D33" t="s">
        <v>248</v>
      </c>
      <c r="E33" t="s">
        <v>20</v>
      </c>
      <c r="F33" t="s">
        <v>249</v>
      </c>
      <c r="G33" t="s">
        <v>248</v>
      </c>
      <c r="H33" t="s">
        <v>18</v>
      </c>
      <c r="I33" t="s">
        <v>250</v>
      </c>
      <c r="J33" t="s">
        <v>251</v>
      </c>
      <c r="K33" t="s">
        <v>251</v>
      </c>
      <c r="L33" t="s">
        <v>252</v>
      </c>
      <c r="M33" t="s">
        <v>14</v>
      </c>
      <c r="N33" s="2" t="str">
        <f>HYPERLINK("https://electionmgmt.vermont.gov/TFA/DownLoadFinancialDisclosure?FileName=Morin Jonathan Ess.Orlens Senate Republican FD_c494064e-9763-4b1d-b6d3-cfe0c11ff765.pdf", "Morin Jonathan Ess.Orlens Senate Republican FD_c494064e-9763-4b1d-b6d3-cfe0c11ff765.pdf")</f>
        <v>Morin Jonathan Ess.Orlens Senate Republican FD_c494064e-9763-4b1d-b6d3-cfe0c11ff765.pdf</v>
      </c>
    </row>
    <row r="34" spans="1:14">
      <c r="A34" t="s">
        <v>63</v>
      </c>
      <c r="B34" t="s">
        <v>234</v>
      </c>
      <c r="C34" t="s">
        <v>253</v>
      </c>
      <c r="D34" t="s">
        <v>254</v>
      </c>
      <c r="E34" t="s">
        <v>16</v>
      </c>
      <c r="F34" t="s">
        <v>255</v>
      </c>
      <c r="G34" t="s">
        <v>254</v>
      </c>
      <c r="H34" t="s">
        <v>18</v>
      </c>
      <c r="I34" t="s">
        <v>256</v>
      </c>
      <c r="J34" t="s">
        <v>257</v>
      </c>
      <c r="K34" t="s">
        <v>257</v>
      </c>
      <c r="L34" t="s">
        <v>258</v>
      </c>
      <c r="M34" t="s">
        <v>14</v>
      </c>
      <c r="N34" s="2" t="str">
        <f>HYPERLINK("https://electionmgmt.vermont.gov/TFA/DownLoadFinancialDisclosure?FileName=Rodgers John Senate Essex.Orleans Independent FD_df163fcb-d41c-4d83-ae75-66aedd4ebcd0.pdf", "Rodgers John Senate Essex.Orleans Independent FD_df163fcb-d41c-4d83-ae75-66aedd4ebcd0.pdf")</f>
        <v>Rodgers John Senate Essex.Orleans Independent FD_df163fcb-d41c-4d83-ae75-66aedd4ebcd0.pdf</v>
      </c>
    </row>
    <row r="35" spans="1:14">
      <c r="A35" t="s">
        <v>63</v>
      </c>
      <c r="B35" t="s">
        <v>234</v>
      </c>
      <c r="C35" t="s">
        <v>259</v>
      </c>
      <c r="D35" t="s">
        <v>260</v>
      </c>
      <c r="E35" t="s">
        <v>15</v>
      </c>
      <c r="F35" t="s">
        <v>261</v>
      </c>
      <c r="G35" t="s">
        <v>262</v>
      </c>
      <c r="H35" t="s">
        <v>18</v>
      </c>
      <c r="I35" t="s">
        <v>263</v>
      </c>
      <c r="J35" t="s">
        <v>264</v>
      </c>
      <c r="K35" t="s">
        <v>265</v>
      </c>
      <c r="L35" t="s">
        <v>266</v>
      </c>
      <c r="M35" t="s">
        <v>14</v>
      </c>
      <c r="N35" s="2"/>
    </row>
    <row r="36" spans="1:14">
      <c r="A36" t="s">
        <v>63</v>
      </c>
      <c r="B36" t="s">
        <v>267</v>
      </c>
      <c r="C36" t="s">
        <v>33</v>
      </c>
      <c r="D36" t="s">
        <v>34</v>
      </c>
      <c r="E36" t="s">
        <v>16</v>
      </c>
      <c r="F36" t="s">
        <v>35</v>
      </c>
      <c r="G36" t="s">
        <v>34</v>
      </c>
      <c r="H36" t="s">
        <v>18</v>
      </c>
      <c r="I36" t="s">
        <v>36</v>
      </c>
      <c r="J36" t="s">
        <v>37</v>
      </c>
      <c r="K36" t="s">
        <v>37</v>
      </c>
      <c r="L36" t="s">
        <v>38</v>
      </c>
      <c r="M36" t="s">
        <v>14</v>
      </c>
      <c r="N36" s="2" t="str">
        <f>HYPERLINK("https://electionmgmt.vermont.gov/TFA/DownLoadFinancialDisclosure?FileName=Billado Wayne State Rep and State Senate Independent FD_a14b92dc-8a93-4566-a5d9-19cb7fef5d22.pdf", "Billado Wayne State Rep and State Senate Independent FD_a14b92dc-8a93-4566-a5d9-19cb7fef5d22.pdf")</f>
        <v>Billado Wayne State Rep and State Senate Independent FD_a14b92dc-8a93-4566-a5d9-19cb7fef5d22.pdf</v>
      </c>
    </row>
    <row r="37" spans="1:14">
      <c r="A37" t="s">
        <v>63</v>
      </c>
      <c r="B37" t="s">
        <v>267</v>
      </c>
      <c r="C37" t="s">
        <v>268</v>
      </c>
      <c r="D37" t="s">
        <v>269</v>
      </c>
      <c r="E37" t="s">
        <v>270</v>
      </c>
      <c r="F37" t="s">
        <v>271</v>
      </c>
      <c r="G37" t="s">
        <v>272</v>
      </c>
      <c r="H37" t="s">
        <v>18</v>
      </c>
      <c r="I37" t="s">
        <v>36</v>
      </c>
      <c r="J37" t="s">
        <v>273</v>
      </c>
      <c r="K37" t="s">
        <v>273</v>
      </c>
      <c r="L37" t="s">
        <v>274</v>
      </c>
      <c r="M37" t="s">
        <v>275</v>
      </c>
      <c r="N37" s="2"/>
    </row>
    <row r="38" spans="1:14">
      <c r="A38" t="s">
        <v>63</v>
      </c>
      <c r="B38" t="s">
        <v>267</v>
      </c>
      <c r="C38" t="s">
        <v>276</v>
      </c>
      <c r="D38" t="s">
        <v>269</v>
      </c>
      <c r="E38" t="s">
        <v>57</v>
      </c>
      <c r="F38" t="s">
        <v>277</v>
      </c>
      <c r="G38" t="s">
        <v>269</v>
      </c>
      <c r="H38" t="s">
        <v>18</v>
      </c>
      <c r="I38" t="s">
        <v>278</v>
      </c>
      <c r="J38" t="s">
        <v>279</v>
      </c>
      <c r="K38" t="s">
        <v>14</v>
      </c>
      <c r="L38" t="s">
        <v>280</v>
      </c>
      <c r="M38" t="s">
        <v>281</v>
      </c>
      <c r="N38" s="2" t="str">
        <f>HYPERLINK("https://electionmgmt.vermont.gov/TFA/DownLoadFinancialDisclosure?FileName=Franklin Senate Prog Collins Chloe FD_a4e1c368-98e5-46c0-8bf3-910731ec7733.pdf", "Franklin Senate Prog Collins Chloe FD_a4e1c368-98e5-46c0-8bf3-910731ec7733.pdf")</f>
        <v>Franklin Senate Prog Collins Chloe FD_a4e1c368-98e5-46c0-8bf3-910731ec7733.pdf</v>
      </c>
    </row>
    <row r="39" spans="1:14">
      <c r="A39" t="s">
        <v>63</v>
      </c>
      <c r="B39" t="s">
        <v>267</v>
      </c>
      <c r="C39" t="s">
        <v>282</v>
      </c>
      <c r="D39" t="s">
        <v>283</v>
      </c>
      <c r="E39" t="s">
        <v>270</v>
      </c>
      <c r="F39" t="s">
        <v>284</v>
      </c>
      <c r="G39" t="s">
        <v>283</v>
      </c>
      <c r="H39" t="s">
        <v>18</v>
      </c>
      <c r="I39" t="s">
        <v>36</v>
      </c>
      <c r="J39" t="s">
        <v>14</v>
      </c>
      <c r="K39" t="s">
        <v>14</v>
      </c>
      <c r="L39" t="s">
        <v>285</v>
      </c>
      <c r="M39" t="s">
        <v>286</v>
      </c>
      <c r="N39" s="2"/>
    </row>
    <row r="40" spans="1:14">
      <c r="A40" t="s">
        <v>63</v>
      </c>
      <c r="B40" t="s">
        <v>267</v>
      </c>
      <c r="C40" t="s">
        <v>287</v>
      </c>
      <c r="D40" t="s">
        <v>288</v>
      </c>
      <c r="E40" t="s">
        <v>57</v>
      </c>
      <c r="F40" t="s">
        <v>289</v>
      </c>
      <c r="G40" t="s">
        <v>288</v>
      </c>
      <c r="H40" t="s">
        <v>18</v>
      </c>
      <c r="I40" t="s">
        <v>290</v>
      </c>
      <c r="J40" t="s">
        <v>291</v>
      </c>
      <c r="K40" t="s">
        <v>291</v>
      </c>
      <c r="L40" t="s">
        <v>292</v>
      </c>
      <c r="M40" t="s">
        <v>14</v>
      </c>
      <c r="N40" s="2" t="str">
        <f>HYPERLINK("https://electionmgmt.vermont.gov/TFA/DownLoadFinancialDisclosure?FileName=Franklin Senate Prog Richter Luke FD_a84c495c-99e1-4849-b121-1a5725244793.pdf", "Franklin Senate Prog Richter Luke FD_a84c495c-99e1-4849-b121-1a5725244793.pdf")</f>
        <v>Franklin Senate Prog Richter Luke FD_a84c495c-99e1-4849-b121-1a5725244793.pdf</v>
      </c>
    </row>
    <row r="41" spans="1:14">
      <c r="A41" t="s">
        <v>63</v>
      </c>
      <c r="B41" t="s">
        <v>293</v>
      </c>
      <c r="C41" t="s">
        <v>294</v>
      </c>
      <c r="D41" t="s">
        <v>295</v>
      </c>
      <c r="E41" t="s">
        <v>61</v>
      </c>
      <c r="F41" t="s">
        <v>296</v>
      </c>
      <c r="G41" t="s">
        <v>295</v>
      </c>
      <c r="H41" t="s">
        <v>18</v>
      </c>
      <c r="I41" t="s">
        <v>297</v>
      </c>
      <c r="J41" t="s">
        <v>298</v>
      </c>
      <c r="K41" t="s">
        <v>299</v>
      </c>
      <c r="L41" t="s">
        <v>14</v>
      </c>
      <c r="M41" t="s">
        <v>14</v>
      </c>
      <c r="N41" s="2"/>
    </row>
    <row r="42" spans="1:14">
      <c r="A42" t="s">
        <v>63</v>
      </c>
      <c r="B42" t="s">
        <v>300</v>
      </c>
      <c r="C42" t="s">
        <v>301</v>
      </c>
      <c r="D42" t="s">
        <v>302</v>
      </c>
      <c r="E42" t="s">
        <v>270</v>
      </c>
      <c r="F42" t="s">
        <v>303</v>
      </c>
      <c r="G42" t="s">
        <v>302</v>
      </c>
      <c r="H42" t="s">
        <v>18</v>
      </c>
      <c r="I42" t="s">
        <v>304</v>
      </c>
      <c r="J42" t="s">
        <v>14</v>
      </c>
      <c r="K42" t="s">
        <v>305</v>
      </c>
      <c r="L42" t="s">
        <v>306</v>
      </c>
      <c r="M42" t="s">
        <v>14</v>
      </c>
      <c r="N42" s="2"/>
    </row>
    <row r="43" spans="1:14">
      <c r="A43" t="s">
        <v>63</v>
      </c>
      <c r="B43" t="s">
        <v>307</v>
      </c>
      <c r="C43" t="s">
        <v>308</v>
      </c>
      <c r="D43" t="s">
        <v>309</v>
      </c>
      <c r="E43" t="s">
        <v>20</v>
      </c>
      <c r="F43" t="s">
        <v>310</v>
      </c>
      <c r="G43" t="s">
        <v>311</v>
      </c>
      <c r="H43" t="s">
        <v>18</v>
      </c>
      <c r="I43" t="s">
        <v>312</v>
      </c>
      <c r="J43" t="s">
        <v>313</v>
      </c>
      <c r="K43" t="s">
        <v>313</v>
      </c>
      <c r="L43" t="s">
        <v>314</v>
      </c>
      <c r="M43" t="s">
        <v>315</v>
      </c>
      <c r="N43" s="2"/>
    </row>
    <row r="44" spans="1:14">
      <c r="A44" t="s">
        <v>63</v>
      </c>
      <c r="B44" t="s">
        <v>307</v>
      </c>
      <c r="C44" t="s">
        <v>316</v>
      </c>
      <c r="D44" t="s">
        <v>317</v>
      </c>
      <c r="E44" t="s">
        <v>15</v>
      </c>
      <c r="F44" t="s">
        <v>318</v>
      </c>
      <c r="G44" t="s">
        <v>317</v>
      </c>
      <c r="H44" t="s">
        <v>18</v>
      </c>
      <c r="I44" t="s">
        <v>319</v>
      </c>
      <c r="J44" t="s">
        <v>320</v>
      </c>
      <c r="K44" t="s">
        <v>320</v>
      </c>
      <c r="L44" t="s">
        <v>321</v>
      </c>
      <c r="M44" t="s">
        <v>14</v>
      </c>
      <c r="N44" s="2"/>
    </row>
    <row r="45" spans="1:14">
      <c r="A45" t="s">
        <v>63</v>
      </c>
      <c r="B45" t="s">
        <v>322</v>
      </c>
      <c r="C45" t="s">
        <v>323</v>
      </c>
      <c r="D45" t="s">
        <v>21</v>
      </c>
      <c r="E45" t="s">
        <v>16</v>
      </c>
      <c r="F45" t="s">
        <v>324</v>
      </c>
      <c r="G45" t="s">
        <v>21</v>
      </c>
      <c r="H45" t="s">
        <v>18</v>
      </c>
      <c r="I45" t="s">
        <v>325</v>
      </c>
      <c r="J45" t="s">
        <v>326</v>
      </c>
      <c r="K45" t="s">
        <v>14</v>
      </c>
      <c r="L45" t="s">
        <v>327</v>
      </c>
      <c r="M45" t="s">
        <v>14</v>
      </c>
      <c r="N45" s="2" t="str">
        <f>HYPERLINK("https://electionmgmt.vermont.gov/TFA/DownLoadFinancialDisclosure?FileName=Cavacas Brittany Rutland Senate Independent FD_a64853b1-ffb0-4413-b767-7743f735ee7c.pdf", "Cavacas Brittany Rutland Senate Independent FD_a64853b1-ffb0-4413-b767-7743f735ee7c.pdf")</f>
        <v>Cavacas Brittany Rutland Senate Independent FD_a64853b1-ffb0-4413-b767-7743f735ee7c.pdf</v>
      </c>
    </row>
    <row r="46" spans="1:14">
      <c r="A46" t="s">
        <v>63</v>
      </c>
      <c r="B46" t="s">
        <v>322</v>
      </c>
      <c r="C46" t="s">
        <v>328</v>
      </c>
      <c r="D46" t="s">
        <v>329</v>
      </c>
      <c r="E46" t="s">
        <v>20</v>
      </c>
      <c r="F46" t="s">
        <v>330</v>
      </c>
      <c r="G46" t="s">
        <v>329</v>
      </c>
      <c r="H46" t="s">
        <v>18</v>
      </c>
      <c r="I46" t="s">
        <v>325</v>
      </c>
      <c r="J46" t="s">
        <v>331</v>
      </c>
      <c r="K46" t="s">
        <v>332</v>
      </c>
      <c r="L46" t="s">
        <v>14</v>
      </c>
      <c r="M46" t="s">
        <v>14</v>
      </c>
      <c r="N46" s="2"/>
    </row>
    <row r="47" spans="1:14">
      <c r="A47" t="s">
        <v>63</v>
      </c>
      <c r="B47" t="s">
        <v>322</v>
      </c>
      <c r="C47" t="s">
        <v>333</v>
      </c>
      <c r="D47" t="s">
        <v>334</v>
      </c>
      <c r="E47" t="s">
        <v>15</v>
      </c>
      <c r="F47" t="s">
        <v>335</v>
      </c>
      <c r="G47" t="s">
        <v>334</v>
      </c>
      <c r="H47" t="s">
        <v>18</v>
      </c>
      <c r="I47" t="s">
        <v>325</v>
      </c>
      <c r="J47" t="s">
        <v>336</v>
      </c>
      <c r="K47" t="s">
        <v>336</v>
      </c>
      <c r="L47" t="s">
        <v>14</v>
      </c>
      <c r="M47" t="s">
        <v>14</v>
      </c>
      <c r="N47" s="2"/>
    </row>
    <row r="48" spans="1:14">
      <c r="A48" t="s">
        <v>63</v>
      </c>
      <c r="B48" t="s">
        <v>322</v>
      </c>
      <c r="C48" t="s">
        <v>337</v>
      </c>
      <c r="D48" t="s">
        <v>338</v>
      </c>
      <c r="E48" t="s">
        <v>15</v>
      </c>
      <c r="F48" t="s">
        <v>339</v>
      </c>
      <c r="G48" t="s">
        <v>338</v>
      </c>
      <c r="H48" t="s">
        <v>18</v>
      </c>
      <c r="I48" t="s">
        <v>340</v>
      </c>
      <c r="J48" t="s">
        <v>341</v>
      </c>
      <c r="K48" t="s">
        <v>341</v>
      </c>
      <c r="L48" t="s">
        <v>14</v>
      </c>
      <c r="M48" t="s">
        <v>14</v>
      </c>
      <c r="N48" s="2"/>
    </row>
    <row r="49" spans="1:14">
      <c r="A49" t="s">
        <v>63</v>
      </c>
      <c r="B49" t="s">
        <v>322</v>
      </c>
      <c r="C49" t="s">
        <v>342</v>
      </c>
      <c r="D49" t="s">
        <v>21</v>
      </c>
      <c r="E49" t="s">
        <v>15</v>
      </c>
      <c r="F49" t="s">
        <v>343</v>
      </c>
      <c r="G49" t="s">
        <v>21</v>
      </c>
      <c r="H49" t="s">
        <v>18</v>
      </c>
      <c r="I49" t="s">
        <v>325</v>
      </c>
      <c r="J49" t="s">
        <v>344</v>
      </c>
      <c r="K49" t="s">
        <v>345</v>
      </c>
      <c r="L49" t="s">
        <v>14</v>
      </c>
      <c r="M49" t="s">
        <v>14</v>
      </c>
      <c r="N49" s="2"/>
    </row>
    <row r="50" spans="1:14">
      <c r="A50" t="s">
        <v>63</v>
      </c>
      <c r="B50" t="s">
        <v>322</v>
      </c>
      <c r="C50" t="s">
        <v>346</v>
      </c>
      <c r="D50" t="s">
        <v>21</v>
      </c>
      <c r="E50" t="s">
        <v>16</v>
      </c>
      <c r="F50" t="s">
        <v>347</v>
      </c>
      <c r="G50" t="s">
        <v>21</v>
      </c>
      <c r="H50" t="s">
        <v>18</v>
      </c>
      <c r="I50" t="s">
        <v>325</v>
      </c>
      <c r="J50" t="s">
        <v>348</v>
      </c>
      <c r="K50" t="s">
        <v>348</v>
      </c>
      <c r="L50" t="s">
        <v>349</v>
      </c>
      <c r="M50" t="s">
        <v>14</v>
      </c>
      <c r="N50" s="2" t="str">
        <f>HYPERLINK("https://electionmgmt.vermont.gov/TFA/DownLoadFinancialDisclosure?FileName=Jennings Casey Rutland Senate independent FD_97bbbb02-a814-4f36-83d2-c8a7c1ba10b2.pdf", "Jennings Casey Rutland Senate independent FD_97bbbb02-a814-4f36-83d2-c8a7c1ba10b2.pdf")</f>
        <v>Jennings Casey Rutland Senate independent FD_97bbbb02-a814-4f36-83d2-c8a7c1ba10b2.pdf</v>
      </c>
    </row>
    <row r="51" spans="1:14">
      <c r="A51" t="s">
        <v>63</v>
      </c>
      <c r="B51" t="s">
        <v>322</v>
      </c>
      <c r="C51" t="s">
        <v>350</v>
      </c>
      <c r="D51" t="s">
        <v>351</v>
      </c>
      <c r="E51" t="s">
        <v>16</v>
      </c>
      <c r="F51" t="s">
        <v>352</v>
      </c>
      <c r="G51" t="s">
        <v>351</v>
      </c>
      <c r="H51" t="s">
        <v>18</v>
      </c>
      <c r="I51" t="s">
        <v>353</v>
      </c>
      <c r="J51" t="s">
        <v>354</v>
      </c>
      <c r="K51" t="s">
        <v>354</v>
      </c>
      <c r="L51" t="s">
        <v>355</v>
      </c>
      <c r="M51" t="s">
        <v>14</v>
      </c>
      <c r="N51" s="2" t="str">
        <f>HYPERLINK("https://electionmgmt.vermont.gov/TFA/DownLoadFinancialDisclosure?FileName=Lenchus Richard Rutland State Sen Independent FD_340f203a-e8e4-4b4a-a96d-ec4954ae5b65.pdf", "Lenchus Richard Rutland State Sen Independent FD_340f203a-e8e4-4b4a-a96d-ec4954ae5b65.pdf")</f>
        <v>Lenchus Richard Rutland State Sen Independent FD_340f203a-e8e4-4b4a-a96d-ec4954ae5b65.pdf</v>
      </c>
    </row>
    <row r="52" spans="1:14">
      <c r="A52" t="s">
        <v>63</v>
      </c>
      <c r="B52" t="s">
        <v>322</v>
      </c>
      <c r="C52" t="s">
        <v>356</v>
      </c>
      <c r="D52" t="s">
        <v>357</v>
      </c>
      <c r="E52" t="s">
        <v>16</v>
      </c>
      <c r="F52" t="s">
        <v>358</v>
      </c>
      <c r="G52" t="s">
        <v>357</v>
      </c>
      <c r="H52" t="s">
        <v>18</v>
      </c>
      <c r="I52" t="s">
        <v>359</v>
      </c>
      <c r="J52" t="s">
        <v>360</v>
      </c>
      <c r="K52" t="s">
        <v>361</v>
      </c>
      <c r="L52" t="s">
        <v>362</v>
      </c>
      <c r="M52" t="s">
        <v>363</v>
      </c>
      <c r="N52" s="2" t="str">
        <f>HYPERLINK("https://electionmgmt.vermont.gov/TFA/DownLoadFinancialDisclosure?FileName=Shank Michael Rut State Senate independent FD_5c365ef4-1778-4a18-9ac9-0214500a4398.pdf", "Shank Michael Rut State Senate independent FD_5c365ef4-1778-4a18-9ac9-0214500a4398.pdf")</f>
        <v>Shank Michael Rut State Senate independent FD_5c365ef4-1778-4a18-9ac9-0214500a4398.pdf</v>
      </c>
    </row>
    <row r="53" spans="1:14">
      <c r="A53" t="s">
        <v>63</v>
      </c>
      <c r="B53" t="s">
        <v>322</v>
      </c>
      <c r="C53" t="s">
        <v>364</v>
      </c>
      <c r="D53" t="s">
        <v>329</v>
      </c>
      <c r="E53" t="s">
        <v>20</v>
      </c>
      <c r="F53" t="s">
        <v>365</v>
      </c>
      <c r="G53" t="s">
        <v>329</v>
      </c>
      <c r="H53" t="s">
        <v>18</v>
      </c>
      <c r="I53" t="s">
        <v>325</v>
      </c>
      <c r="J53" t="s">
        <v>366</v>
      </c>
      <c r="K53" t="s">
        <v>366</v>
      </c>
      <c r="L53" t="s">
        <v>367</v>
      </c>
      <c r="M53" t="s">
        <v>14</v>
      </c>
      <c r="N53" s="2"/>
    </row>
    <row r="54" spans="1:14">
      <c r="A54" t="s">
        <v>63</v>
      </c>
      <c r="B54" t="s">
        <v>322</v>
      </c>
      <c r="C54" t="s">
        <v>368</v>
      </c>
      <c r="D54" t="s">
        <v>369</v>
      </c>
      <c r="E54" t="s">
        <v>20</v>
      </c>
      <c r="F54" t="s">
        <v>370</v>
      </c>
      <c r="G54" t="s">
        <v>369</v>
      </c>
      <c r="H54" t="s">
        <v>18</v>
      </c>
      <c r="I54" t="s">
        <v>371</v>
      </c>
      <c r="J54" t="s">
        <v>372</v>
      </c>
      <c r="K54" t="s">
        <v>372</v>
      </c>
      <c r="L54" t="s">
        <v>14</v>
      </c>
      <c r="M54" t="s">
        <v>14</v>
      </c>
      <c r="N54" s="2"/>
    </row>
    <row r="55" spans="1:14">
      <c r="A55" t="s">
        <v>63</v>
      </c>
      <c r="B55" t="s">
        <v>373</v>
      </c>
      <c r="C55" t="s">
        <v>374</v>
      </c>
      <c r="D55" t="s">
        <v>375</v>
      </c>
      <c r="E55" t="s">
        <v>20</v>
      </c>
      <c r="F55" t="s">
        <v>376</v>
      </c>
      <c r="G55" t="s">
        <v>377</v>
      </c>
      <c r="H55" t="s">
        <v>18</v>
      </c>
      <c r="I55" t="s">
        <v>378</v>
      </c>
      <c r="J55" t="s">
        <v>379</v>
      </c>
      <c r="K55" t="s">
        <v>379</v>
      </c>
      <c r="L55" t="s">
        <v>380</v>
      </c>
      <c r="M55" t="s">
        <v>381</v>
      </c>
      <c r="N55" s="2"/>
    </row>
    <row r="56" spans="1:14">
      <c r="A56" t="s">
        <v>63</v>
      </c>
      <c r="B56" t="s">
        <v>373</v>
      </c>
      <c r="C56" t="s">
        <v>382</v>
      </c>
      <c r="D56" t="s">
        <v>40</v>
      </c>
      <c r="E56" t="s">
        <v>15</v>
      </c>
      <c r="F56" t="s">
        <v>383</v>
      </c>
      <c r="G56" t="s">
        <v>40</v>
      </c>
      <c r="H56" t="s">
        <v>18</v>
      </c>
      <c r="I56" t="s">
        <v>60</v>
      </c>
      <c r="J56" t="s">
        <v>14</v>
      </c>
      <c r="K56" t="s">
        <v>14</v>
      </c>
      <c r="L56" t="s">
        <v>14</v>
      </c>
      <c r="M56" t="s">
        <v>14</v>
      </c>
      <c r="N56" s="2"/>
    </row>
    <row r="57" spans="1:14">
      <c r="A57" t="s">
        <v>63</v>
      </c>
      <c r="B57" t="s">
        <v>373</v>
      </c>
      <c r="C57" t="s">
        <v>384</v>
      </c>
      <c r="D57" t="s">
        <v>40</v>
      </c>
      <c r="E57" t="s">
        <v>164</v>
      </c>
      <c r="F57" t="s">
        <v>385</v>
      </c>
      <c r="G57" t="s">
        <v>40</v>
      </c>
      <c r="H57" t="s">
        <v>18</v>
      </c>
      <c r="I57" t="s">
        <v>60</v>
      </c>
      <c r="J57" t="s">
        <v>386</v>
      </c>
      <c r="K57" t="s">
        <v>386</v>
      </c>
      <c r="L57" t="s">
        <v>387</v>
      </c>
      <c r="M57" t="s">
        <v>388</v>
      </c>
      <c r="N57" s="2"/>
    </row>
    <row r="58" spans="1:14">
      <c r="A58" t="s">
        <v>63</v>
      </c>
      <c r="B58" t="s">
        <v>373</v>
      </c>
      <c r="C58" t="s">
        <v>389</v>
      </c>
      <c r="D58" t="s">
        <v>390</v>
      </c>
      <c r="E58" t="s">
        <v>51</v>
      </c>
      <c r="F58" t="s">
        <v>391</v>
      </c>
      <c r="G58" t="s">
        <v>390</v>
      </c>
      <c r="H58" t="s">
        <v>18</v>
      </c>
      <c r="I58" t="s">
        <v>392</v>
      </c>
      <c r="J58" t="s">
        <v>393</v>
      </c>
      <c r="K58" t="s">
        <v>393</v>
      </c>
      <c r="L58" t="s">
        <v>394</v>
      </c>
      <c r="M58" t="s">
        <v>395</v>
      </c>
      <c r="N58" s="2"/>
    </row>
    <row r="59" spans="1:14">
      <c r="A59" t="s">
        <v>63</v>
      </c>
      <c r="B59" t="s">
        <v>373</v>
      </c>
      <c r="C59" t="s">
        <v>396</v>
      </c>
      <c r="D59" t="s">
        <v>375</v>
      </c>
      <c r="E59" t="s">
        <v>20</v>
      </c>
      <c r="F59" t="s">
        <v>397</v>
      </c>
      <c r="G59" t="s">
        <v>398</v>
      </c>
      <c r="H59" t="s">
        <v>18</v>
      </c>
      <c r="I59" t="s">
        <v>378</v>
      </c>
      <c r="J59" t="s">
        <v>399</v>
      </c>
      <c r="K59" t="s">
        <v>399</v>
      </c>
      <c r="L59" t="s">
        <v>400</v>
      </c>
      <c r="M59" t="s">
        <v>401</v>
      </c>
      <c r="N59" s="2"/>
    </row>
    <row r="60" spans="1:14">
      <c r="A60" t="s">
        <v>63</v>
      </c>
      <c r="B60" t="s">
        <v>373</v>
      </c>
      <c r="C60" t="s">
        <v>402</v>
      </c>
      <c r="D60" t="s">
        <v>375</v>
      </c>
      <c r="E60" t="s">
        <v>20</v>
      </c>
      <c r="F60" t="s">
        <v>403</v>
      </c>
      <c r="G60" t="s">
        <v>375</v>
      </c>
      <c r="H60" t="s">
        <v>18</v>
      </c>
      <c r="I60" t="s">
        <v>27</v>
      </c>
      <c r="J60" t="s">
        <v>404</v>
      </c>
      <c r="K60" t="s">
        <v>404</v>
      </c>
      <c r="L60" t="s">
        <v>405</v>
      </c>
      <c r="M60" t="s">
        <v>14</v>
      </c>
      <c r="N60" s="2"/>
    </row>
    <row r="61" spans="1:14">
      <c r="A61" t="s">
        <v>63</v>
      </c>
      <c r="B61" t="s">
        <v>373</v>
      </c>
      <c r="C61" t="s">
        <v>406</v>
      </c>
      <c r="D61" t="s">
        <v>375</v>
      </c>
      <c r="E61" t="s">
        <v>16</v>
      </c>
      <c r="F61" t="s">
        <v>407</v>
      </c>
      <c r="G61" t="s">
        <v>408</v>
      </c>
      <c r="H61" t="s">
        <v>18</v>
      </c>
      <c r="I61" t="s">
        <v>27</v>
      </c>
      <c r="J61" t="s">
        <v>409</v>
      </c>
      <c r="K61" t="s">
        <v>14</v>
      </c>
      <c r="L61" t="s">
        <v>410</v>
      </c>
      <c r="M61" t="s">
        <v>14</v>
      </c>
      <c r="N61" s="2" t="str">
        <f>HYPERLINK("https://electionmgmt.vermont.gov/TFA/DownLoadFinancialDisclosure?FileName=VALLERAND PAUL Washing State Senate Independent FD_4ec5a6d0-84c8-41e3-be46-8056dd8bdae7.pdf", "VALLERAND PAUL Washing State Senate Independent FD_4ec5a6d0-84c8-41e3-be46-8056dd8bdae7.pdf")</f>
        <v>VALLERAND PAUL Washing State Senate Independent FD_4ec5a6d0-84c8-41e3-be46-8056dd8bdae7.pdf</v>
      </c>
    </row>
    <row r="62" spans="1:14">
      <c r="A62" t="s">
        <v>63</v>
      </c>
      <c r="B62" t="s">
        <v>411</v>
      </c>
      <c r="C62" t="s">
        <v>412</v>
      </c>
      <c r="D62" t="s">
        <v>413</v>
      </c>
      <c r="E62" t="s">
        <v>15</v>
      </c>
      <c r="F62" t="s">
        <v>414</v>
      </c>
      <c r="G62" t="s">
        <v>413</v>
      </c>
      <c r="H62" t="s">
        <v>18</v>
      </c>
      <c r="I62" t="s">
        <v>415</v>
      </c>
      <c r="J62" t="s">
        <v>416</v>
      </c>
      <c r="K62" t="s">
        <v>417</v>
      </c>
      <c r="L62" t="s">
        <v>418</v>
      </c>
      <c r="M62" t="s">
        <v>419</v>
      </c>
      <c r="N62" s="2"/>
    </row>
    <row r="63" spans="1:14">
      <c r="A63" t="s">
        <v>63</v>
      </c>
      <c r="B63" t="s">
        <v>411</v>
      </c>
      <c r="C63" t="s">
        <v>420</v>
      </c>
      <c r="D63" t="s">
        <v>421</v>
      </c>
      <c r="E63" t="s">
        <v>16</v>
      </c>
      <c r="F63" t="s">
        <v>422</v>
      </c>
      <c r="G63" t="s">
        <v>423</v>
      </c>
      <c r="H63" t="s">
        <v>18</v>
      </c>
      <c r="I63" t="s">
        <v>424</v>
      </c>
      <c r="J63" t="s">
        <v>425</v>
      </c>
      <c r="K63" t="s">
        <v>14</v>
      </c>
      <c r="L63" t="s">
        <v>426</v>
      </c>
      <c r="M63" t="s">
        <v>427</v>
      </c>
      <c r="N63" s="2" t="str">
        <f>HYPERLINK("https://electionmgmt.vermont.gov/TFA/DownLoadFinancialDisclosure?FileName=Colford Tyler Windham Senate Independent FD_0fad8f5b-37e6-44f4-88a7-bc8c20294fe2.pdf", "Colford Tyler Windham Senate Independent FD_0fad8f5b-37e6-44f4-88a7-bc8c20294fe2.pdf")</f>
        <v>Colford Tyler Windham Senate Independent FD_0fad8f5b-37e6-44f4-88a7-bc8c20294fe2.pdf</v>
      </c>
    </row>
    <row r="64" spans="1:14">
      <c r="A64" t="s">
        <v>63</v>
      </c>
      <c r="B64" t="s">
        <v>411</v>
      </c>
      <c r="C64" t="s">
        <v>428</v>
      </c>
      <c r="D64" t="s">
        <v>421</v>
      </c>
      <c r="E64" t="s">
        <v>20</v>
      </c>
      <c r="F64" t="s">
        <v>429</v>
      </c>
      <c r="G64" t="s">
        <v>421</v>
      </c>
      <c r="H64" t="s">
        <v>18</v>
      </c>
      <c r="I64" t="s">
        <v>430</v>
      </c>
      <c r="J64" t="s">
        <v>431</v>
      </c>
      <c r="K64" t="s">
        <v>432</v>
      </c>
      <c r="L64" t="s">
        <v>433</v>
      </c>
      <c r="M64" t="s">
        <v>14</v>
      </c>
      <c r="N64" s="2" t="str">
        <f>HYPERLINK("https://electionmgmt.vermont.gov/TFA/DownLoadFinancialDisclosure?FileName=Lyddy John Wind. Sen Republican FD_78a9715e-e3a3-4e46-97fe-c7de639e37d2.pdf", "Lyddy John Wind. Sen Republican FD_78a9715e-e3a3-4e46-97fe-c7de639e37d2.pdf")</f>
        <v>Lyddy John Wind. Sen Republican FD_78a9715e-e3a3-4e46-97fe-c7de639e37d2.pdf</v>
      </c>
    </row>
    <row r="65" spans="1:14">
      <c r="A65" t="s">
        <v>63</v>
      </c>
      <c r="B65" t="s">
        <v>411</v>
      </c>
      <c r="C65" t="s">
        <v>434</v>
      </c>
      <c r="D65" t="s">
        <v>435</v>
      </c>
      <c r="E65" t="s">
        <v>20</v>
      </c>
      <c r="F65" t="s">
        <v>436</v>
      </c>
      <c r="G65" t="s">
        <v>437</v>
      </c>
      <c r="H65" t="s">
        <v>18</v>
      </c>
      <c r="I65" t="s">
        <v>438</v>
      </c>
      <c r="J65" t="s">
        <v>439</v>
      </c>
      <c r="K65" t="s">
        <v>14</v>
      </c>
      <c r="L65" t="s">
        <v>440</v>
      </c>
      <c r="M65" t="s">
        <v>441</v>
      </c>
      <c r="N65" s="2" t="str">
        <f>HYPERLINK("https://electionmgmt.vermont.gov/TFA/DownLoadFinancialDisclosure?FileName=Parish.Marcus Wind. Sen. Republican FD_653869fc-03bc-4338-9379-03807f5caf0a.pdf", "Parish.Marcus Wind. Sen. Republican FD_653869fc-03bc-4338-9379-03807f5caf0a.pdf")</f>
        <v>Parish.Marcus Wind. Sen. Republican FD_653869fc-03bc-4338-9379-03807f5caf0a.pdf</v>
      </c>
    </row>
    <row r="66" spans="1:14">
      <c r="A66" t="s">
        <v>63</v>
      </c>
      <c r="B66" t="s">
        <v>411</v>
      </c>
      <c r="C66" t="s">
        <v>442</v>
      </c>
      <c r="D66" t="s">
        <v>46</v>
      </c>
      <c r="E66" t="s">
        <v>15</v>
      </c>
      <c r="F66" t="s">
        <v>443</v>
      </c>
      <c r="G66" t="s">
        <v>46</v>
      </c>
      <c r="H66" t="s">
        <v>18</v>
      </c>
      <c r="I66" t="s">
        <v>47</v>
      </c>
      <c r="J66" t="s">
        <v>444</v>
      </c>
      <c r="K66" t="s">
        <v>444</v>
      </c>
      <c r="L66" t="s">
        <v>445</v>
      </c>
      <c r="M66" t="s">
        <v>446</v>
      </c>
      <c r="N66" s="2"/>
    </row>
    <row r="67" spans="1:14">
      <c r="A67" t="s">
        <v>63</v>
      </c>
      <c r="B67" t="s">
        <v>447</v>
      </c>
      <c r="C67" t="s">
        <v>448</v>
      </c>
      <c r="D67" t="s">
        <v>449</v>
      </c>
      <c r="E67" t="s">
        <v>15</v>
      </c>
      <c r="F67" t="s">
        <v>450</v>
      </c>
      <c r="G67" t="s">
        <v>449</v>
      </c>
      <c r="H67" t="s">
        <v>18</v>
      </c>
      <c r="I67" t="s">
        <v>451</v>
      </c>
      <c r="J67" t="s">
        <v>452</v>
      </c>
      <c r="K67" t="s">
        <v>452</v>
      </c>
      <c r="L67" t="s">
        <v>453</v>
      </c>
      <c r="M67" t="s">
        <v>454</v>
      </c>
      <c r="N67" s="2"/>
    </row>
    <row r="68" spans="1:14">
      <c r="A68" t="s">
        <v>63</v>
      </c>
      <c r="B68" t="s">
        <v>447</v>
      </c>
      <c r="C68" t="s">
        <v>455</v>
      </c>
      <c r="D68" t="s">
        <v>456</v>
      </c>
      <c r="E68" t="s">
        <v>20</v>
      </c>
      <c r="F68" t="s">
        <v>457</v>
      </c>
      <c r="G68" t="s">
        <v>456</v>
      </c>
      <c r="H68" t="s">
        <v>18</v>
      </c>
      <c r="I68" t="s">
        <v>458</v>
      </c>
      <c r="J68" t="s">
        <v>459</v>
      </c>
      <c r="K68" t="s">
        <v>459</v>
      </c>
      <c r="L68" t="s">
        <v>460</v>
      </c>
      <c r="M68" t="s">
        <v>14</v>
      </c>
      <c r="N68" s="2"/>
    </row>
    <row r="69" spans="1:14">
      <c r="A69" t="s">
        <v>63</v>
      </c>
      <c r="B69" t="s">
        <v>447</v>
      </c>
      <c r="C69" t="s">
        <v>461</v>
      </c>
      <c r="D69" t="s">
        <v>462</v>
      </c>
      <c r="E69" t="s">
        <v>15</v>
      </c>
      <c r="F69" t="s">
        <v>463</v>
      </c>
      <c r="G69" t="s">
        <v>462</v>
      </c>
      <c r="H69" t="s">
        <v>18</v>
      </c>
      <c r="I69" t="s">
        <v>464</v>
      </c>
      <c r="J69" t="s">
        <v>465</v>
      </c>
      <c r="K69" t="s">
        <v>465</v>
      </c>
      <c r="L69" t="s">
        <v>466</v>
      </c>
      <c r="M69" t="s">
        <v>14</v>
      </c>
      <c r="N69" s="2"/>
    </row>
    <row r="70" spans="1:14">
      <c r="A70" t="s">
        <v>63</v>
      </c>
      <c r="B70" t="s">
        <v>447</v>
      </c>
      <c r="C70" t="s">
        <v>467</v>
      </c>
      <c r="D70" t="s">
        <v>468</v>
      </c>
      <c r="E70" t="s">
        <v>61</v>
      </c>
      <c r="F70" t="s">
        <v>469</v>
      </c>
      <c r="G70" t="s">
        <v>468</v>
      </c>
      <c r="H70" t="s">
        <v>18</v>
      </c>
      <c r="I70" t="s">
        <v>470</v>
      </c>
      <c r="J70" t="s">
        <v>471</v>
      </c>
      <c r="K70" t="s">
        <v>471</v>
      </c>
      <c r="L70" t="s">
        <v>472</v>
      </c>
      <c r="M70" t="s">
        <v>14</v>
      </c>
      <c r="N70" s="2"/>
    </row>
    <row r="71" spans="1:14">
      <c r="A71" t="s">
        <v>63</v>
      </c>
      <c r="B71" t="s">
        <v>447</v>
      </c>
      <c r="C71" t="s">
        <v>473</v>
      </c>
      <c r="D71" t="s">
        <v>456</v>
      </c>
      <c r="E71" t="s">
        <v>16</v>
      </c>
      <c r="F71" t="s">
        <v>474</v>
      </c>
      <c r="G71" t="s">
        <v>475</v>
      </c>
      <c r="H71" t="s">
        <v>18</v>
      </c>
      <c r="I71" t="s">
        <v>476</v>
      </c>
      <c r="J71" t="s">
        <v>477</v>
      </c>
      <c r="K71" t="s">
        <v>14</v>
      </c>
      <c r="L71" t="s">
        <v>478</v>
      </c>
      <c r="M71" t="s">
        <v>14</v>
      </c>
      <c r="N71" s="2" t="str">
        <f>HYPERLINK("https://electionmgmt.vermont.gov/TFA/DownLoadFinancialDisclosure?FileName=Stern Keith Windsor Senate Independent FD_2a7df02b-78cb-4974-b2d1-f6a7c18a383d.pdf", "Stern Keith Windsor Senate Independent FD_2a7df02b-78cb-4974-b2d1-f6a7c18a383d.pdf")</f>
        <v>Stern Keith Windsor Senate Independent FD_2a7df02b-78cb-4974-b2d1-f6a7c18a383d.pdf</v>
      </c>
    </row>
    <row r="72" spans="1:14">
      <c r="A72" t="s">
        <v>63</v>
      </c>
      <c r="B72" t="s">
        <v>447</v>
      </c>
      <c r="C72" t="s">
        <v>479</v>
      </c>
      <c r="D72" t="s">
        <v>480</v>
      </c>
      <c r="E72" t="s">
        <v>16</v>
      </c>
      <c r="F72" t="s">
        <v>481</v>
      </c>
      <c r="G72" t="s">
        <v>480</v>
      </c>
      <c r="H72" t="s">
        <v>18</v>
      </c>
      <c r="I72" t="s">
        <v>482</v>
      </c>
      <c r="J72" t="s">
        <v>483</v>
      </c>
      <c r="K72" t="s">
        <v>483</v>
      </c>
      <c r="L72" t="s">
        <v>484</v>
      </c>
      <c r="M72" t="s">
        <v>14</v>
      </c>
      <c r="N72" s="2" t="str">
        <f>HYPERLINK("https://electionmgmt.vermont.gov/TFA/DownLoadFinancialDisclosure?FileName=WADE MASON WINDSOR SENATe independent FD_72638037-1b2e-47cb-995d-a802fc3b2afa.pdf", "WADE MASON WINDSOR SENATe independent FD_72638037-1b2e-47cb-995d-a802fc3b2afa.pdf")</f>
        <v>WADE MASON WINDSOR SENATe independent FD_72638037-1b2e-47cb-995d-a802fc3b2afa.pdf</v>
      </c>
    </row>
    <row r="73" spans="1:14">
      <c r="A73" t="s">
        <v>63</v>
      </c>
      <c r="B73" t="s">
        <v>447</v>
      </c>
      <c r="C73" t="s">
        <v>485</v>
      </c>
      <c r="D73" t="s">
        <v>30</v>
      </c>
      <c r="E73" t="s">
        <v>16</v>
      </c>
      <c r="F73" t="s">
        <v>486</v>
      </c>
      <c r="G73" t="s">
        <v>30</v>
      </c>
      <c r="H73" t="s">
        <v>18</v>
      </c>
      <c r="I73" t="s">
        <v>487</v>
      </c>
      <c r="J73" t="s">
        <v>488</v>
      </c>
      <c r="K73" t="s">
        <v>488</v>
      </c>
      <c r="L73" t="s">
        <v>489</v>
      </c>
      <c r="M73" t="s">
        <v>490</v>
      </c>
      <c r="N73" s="2" t="str">
        <f>HYPERLINK("https://electionmgmt.vermont.gov/TFA/DownLoadFinancialDisclosure?FileName=Wilberding Doug Windsor Senate independent FD_ff14e510-352c-4efc-a971-b77c429777ff.pdf", "Wilberding Doug Windsor Senate independent FD_ff14e510-352c-4efc-a971-b77c429777ff.pdf")</f>
        <v>Wilberding Doug Windsor Senate independent FD_ff14e510-352c-4efc-a971-b77c429777ff.pdf</v>
      </c>
    </row>
    <row r="74" spans="1:14">
      <c r="A74" t="s">
        <v>63</v>
      </c>
      <c r="B74" t="s">
        <v>447</v>
      </c>
      <c r="C74" t="s">
        <v>491</v>
      </c>
      <c r="D74" t="s">
        <v>492</v>
      </c>
      <c r="E74" t="s">
        <v>20</v>
      </c>
      <c r="F74" t="s">
        <v>493</v>
      </c>
      <c r="G74" t="s">
        <v>492</v>
      </c>
      <c r="H74" t="s">
        <v>18</v>
      </c>
      <c r="I74" t="s">
        <v>494</v>
      </c>
      <c r="J74" t="s">
        <v>495</v>
      </c>
      <c r="K74" t="s">
        <v>495</v>
      </c>
      <c r="L74" t="s">
        <v>496</v>
      </c>
      <c r="M74" t="s">
        <v>497</v>
      </c>
      <c r="N74" s="2"/>
    </row>
    <row r="75" spans="1:14">
      <c r="A75" t="s">
        <v>498</v>
      </c>
      <c r="B75" t="s">
        <v>499</v>
      </c>
      <c r="C75" t="s">
        <v>500</v>
      </c>
      <c r="D75" t="s">
        <v>94</v>
      </c>
      <c r="E75" t="s">
        <v>20</v>
      </c>
      <c r="F75" t="s">
        <v>501</v>
      </c>
      <c r="G75" t="s">
        <v>94</v>
      </c>
      <c r="H75" t="s">
        <v>18</v>
      </c>
      <c r="I75" t="s">
        <v>502</v>
      </c>
      <c r="J75" t="s">
        <v>503</v>
      </c>
      <c r="K75" t="s">
        <v>503</v>
      </c>
      <c r="L75" t="s">
        <v>504</v>
      </c>
      <c r="M75" t="s">
        <v>14</v>
      </c>
      <c r="N75" s="2"/>
    </row>
    <row r="76" spans="1:14">
      <c r="A76" t="s">
        <v>498</v>
      </c>
      <c r="B76" t="s">
        <v>499</v>
      </c>
      <c r="C76" t="s">
        <v>505</v>
      </c>
      <c r="D76" t="s">
        <v>94</v>
      </c>
      <c r="E76" t="s">
        <v>15</v>
      </c>
      <c r="F76" t="s">
        <v>506</v>
      </c>
      <c r="G76" t="s">
        <v>94</v>
      </c>
      <c r="H76" t="s">
        <v>18</v>
      </c>
      <c r="I76" t="s">
        <v>502</v>
      </c>
      <c r="J76" t="s">
        <v>507</v>
      </c>
      <c r="K76" t="s">
        <v>508</v>
      </c>
      <c r="L76" t="s">
        <v>509</v>
      </c>
      <c r="M76" t="s">
        <v>510</v>
      </c>
      <c r="N76" s="2"/>
    </row>
    <row r="77" spans="1:14">
      <c r="A77" t="s">
        <v>498</v>
      </c>
      <c r="B77" t="s">
        <v>499</v>
      </c>
      <c r="C77" t="s">
        <v>511</v>
      </c>
      <c r="D77" t="s">
        <v>94</v>
      </c>
      <c r="E77" t="s">
        <v>15</v>
      </c>
      <c r="F77" t="s">
        <v>512</v>
      </c>
      <c r="G77" t="s">
        <v>96</v>
      </c>
      <c r="H77" t="s">
        <v>18</v>
      </c>
      <c r="I77" t="s">
        <v>97</v>
      </c>
      <c r="J77" t="s">
        <v>513</v>
      </c>
      <c r="K77" t="s">
        <v>513</v>
      </c>
      <c r="L77" t="s">
        <v>514</v>
      </c>
      <c r="M77" t="s">
        <v>515</v>
      </c>
      <c r="N77" s="2"/>
    </row>
    <row r="78" spans="1:14">
      <c r="A78" t="s">
        <v>498</v>
      </c>
      <c r="B78" t="s">
        <v>516</v>
      </c>
      <c r="C78" t="s">
        <v>517</v>
      </c>
      <c r="D78" t="s">
        <v>518</v>
      </c>
      <c r="E78" t="s">
        <v>15</v>
      </c>
      <c r="F78" t="s">
        <v>519</v>
      </c>
      <c r="G78" t="s">
        <v>518</v>
      </c>
      <c r="H78" t="s">
        <v>18</v>
      </c>
      <c r="I78" t="s">
        <v>502</v>
      </c>
      <c r="J78" t="s">
        <v>520</v>
      </c>
      <c r="K78" t="s">
        <v>520</v>
      </c>
      <c r="L78" t="s">
        <v>521</v>
      </c>
      <c r="M78" t="s">
        <v>522</v>
      </c>
      <c r="N78" s="2"/>
    </row>
    <row r="79" spans="1:14">
      <c r="A79" t="s">
        <v>498</v>
      </c>
      <c r="B79" t="s">
        <v>523</v>
      </c>
      <c r="C79" t="s">
        <v>524</v>
      </c>
      <c r="D79" t="s">
        <v>525</v>
      </c>
      <c r="E79" t="s">
        <v>15</v>
      </c>
      <c r="F79" t="s">
        <v>526</v>
      </c>
      <c r="G79" t="s">
        <v>525</v>
      </c>
      <c r="H79" t="s">
        <v>18</v>
      </c>
      <c r="I79" t="s">
        <v>75</v>
      </c>
      <c r="J79" t="s">
        <v>527</v>
      </c>
      <c r="K79" t="s">
        <v>527</v>
      </c>
      <c r="L79" t="s">
        <v>528</v>
      </c>
      <c r="M79" t="s">
        <v>14</v>
      </c>
      <c r="N79" s="2"/>
    </row>
    <row r="80" spans="1:14">
      <c r="A80" t="s">
        <v>498</v>
      </c>
      <c r="B80" t="s">
        <v>523</v>
      </c>
      <c r="C80" t="s">
        <v>529</v>
      </c>
      <c r="D80" t="s">
        <v>73</v>
      </c>
      <c r="E80" t="s">
        <v>20</v>
      </c>
      <c r="F80" t="s">
        <v>530</v>
      </c>
      <c r="G80" t="s">
        <v>73</v>
      </c>
      <c r="H80" t="s">
        <v>18</v>
      </c>
      <c r="I80" t="s">
        <v>75</v>
      </c>
      <c r="J80" t="s">
        <v>531</v>
      </c>
      <c r="K80" t="s">
        <v>532</v>
      </c>
      <c r="L80" t="s">
        <v>533</v>
      </c>
      <c r="M80" t="s">
        <v>14</v>
      </c>
      <c r="N80" s="2"/>
    </row>
    <row r="81" spans="1:14">
      <c r="A81" t="s">
        <v>498</v>
      </c>
      <c r="B81" t="s">
        <v>523</v>
      </c>
      <c r="C81" t="s">
        <v>534</v>
      </c>
      <c r="D81" t="s">
        <v>525</v>
      </c>
      <c r="E81" t="s">
        <v>15</v>
      </c>
      <c r="F81" t="s">
        <v>535</v>
      </c>
      <c r="G81" t="s">
        <v>525</v>
      </c>
      <c r="H81" t="s">
        <v>18</v>
      </c>
      <c r="I81" t="s">
        <v>75</v>
      </c>
      <c r="J81" t="s">
        <v>536</v>
      </c>
      <c r="K81" t="s">
        <v>537</v>
      </c>
      <c r="L81" t="s">
        <v>538</v>
      </c>
      <c r="M81" t="s">
        <v>14</v>
      </c>
      <c r="N81" s="2"/>
    </row>
    <row r="82" spans="1:14">
      <c r="A82" t="s">
        <v>498</v>
      </c>
      <c r="B82" t="s">
        <v>523</v>
      </c>
      <c r="C82" t="s">
        <v>539</v>
      </c>
      <c r="D82" t="s">
        <v>540</v>
      </c>
      <c r="E82" t="s">
        <v>20</v>
      </c>
      <c r="F82" t="s">
        <v>541</v>
      </c>
      <c r="G82" t="s">
        <v>540</v>
      </c>
      <c r="H82" t="s">
        <v>18</v>
      </c>
      <c r="I82" t="s">
        <v>542</v>
      </c>
      <c r="J82" t="s">
        <v>543</v>
      </c>
      <c r="K82" t="s">
        <v>14</v>
      </c>
      <c r="L82" t="s">
        <v>544</v>
      </c>
      <c r="M82" t="s">
        <v>14</v>
      </c>
      <c r="N82" s="2" t="str">
        <f>HYPERLINK("https://electionmgmt.vermont.gov/TFA/DownLoadFinancialDisclosure?FileName=DOC081820-014_5f5ec938-4916-4651-99b9-212c2ad33fdd.pdf", "DOC081820-014_5f5ec938-4916-4651-99b9-212c2ad33fdd.pdf")</f>
        <v>DOC081820-014_5f5ec938-4916-4651-99b9-212c2ad33fdd.pdf</v>
      </c>
    </row>
    <row r="83" spans="1:14">
      <c r="A83" t="s">
        <v>498</v>
      </c>
      <c r="B83" t="s">
        <v>545</v>
      </c>
      <c r="C83" t="s">
        <v>546</v>
      </c>
      <c r="D83" t="s">
        <v>547</v>
      </c>
      <c r="E83" t="s">
        <v>164</v>
      </c>
      <c r="F83" t="s">
        <v>548</v>
      </c>
      <c r="G83" t="s">
        <v>547</v>
      </c>
      <c r="H83" t="s">
        <v>18</v>
      </c>
      <c r="I83" t="s">
        <v>68</v>
      </c>
      <c r="J83" t="s">
        <v>549</v>
      </c>
      <c r="K83" t="s">
        <v>549</v>
      </c>
      <c r="L83" t="s">
        <v>550</v>
      </c>
      <c r="M83" t="s">
        <v>551</v>
      </c>
      <c r="N83" s="2"/>
    </row>
    <row r="84" spans="1:14">
      <c r="A84" t="s">
        <v>498</v>
      </c>
      <c r="B84" t="s">
        <v>545</v>
      </c>
      <c r="C84" t="s">
        <v>552</v>
      </c>
      <c r="D84" t="s">
        <v>66</v>
      </c>
      <c r="E84" t="s">
        <v>20</v>
      </c>
      <c r="F84" t="s">
        <v>553</v>
      </c>
      <c r="G84" t="s">
        <v>66</v>
      </c>
      <c r="H84" t="s">
        <v>18</v>
      </c>
      <c r="I84" t="s">
        <v>68</v>
      </c>
      <c r="J84" t="s">
        <v>554</v>
      </c>
      <c r="K84" t="s">
        <v>555</v>
      </c>
      <c r="L84" t="s">
        <v>556</v>
      </c>
      <c r="M84" t="s">
        <v>14</v>
      </c>
      <c r="N84" s="2"/>
    </row>
    <row r="85" spans="1:14">
      <c r="A85" t="s">
        <v>498</v>
      </c>
      <c r="B85" t="s">
        <v>545</v>
      </c>
      <c r="C85" t="s">
        <v>557</v>
      </c>
      <c r="D85" t="s">
        <v>558</v>
      </c>
      <c r="E85" t="s">
        <v>15</v>
      </c>
      <c r="F85" t="s">
        <v>559</v>
      </c>
      <c r="G85" t="s">
        <v>558</v>
      </c>
      <c r="H85" t="s">
        <v>18</v>
      </c>
      <c r="I85" t="s">
        <v>560</v>
      </c>
      <c r="J85" t="s">
        <v>561</v>
      </c>
      <c r="K85" t="s">
        <v>562</v>
      </c>
      <c r="L85" t="s">
        <v>563</v>
      </c>
      <c r="M85" t="s">
        <v>564</v>
      </c>
      <c r="N85" s="2"/>
    </row>
    <row r="86" spans="1:14">
      <c r="A86" t="s">
        <v>498</v>
      </c>
      <c r="B86" t="s">
        <v>545</v>
      </c>
      <c r="C86" t="s">
        <v>565</v>
      </c>
      <c r="D86" t="s">
        <v>566</v>
      </c>
      <c r="E86" t="s">
        <v>20</v>
      </c>
      <c r="F86" t="s">
        <v>567</v>
      </c>
      <c r="G86" t="s">
        <v>568</v>
      </c>
      <c r="H86" t="s">
        <v>18</v>
      </c>
      <c r="I86" t="s">
        <v>569</v>
      </c>
      <c r="J86" t="s">
        <v>570</v>
      </c>
      <c r="K86" t="s">
        <v>14</v>
      </c>
      <c r="L86" t="s">
        <v>571</v>
      </c>
      <c r="M86" t="s">
        <v>14</v>
      </c>
      <c r="N86" s="2"/>
    </row>
    <row r="87" spans="1:14">
      <c r="A87" t="s">
        <v>498</v>
      </c>
      <c r="B87" t="s">
        <v>572</v>
      </c>
      <c r="C87" t="s">
        <v>573</v>
      </c>
      <c r="D87" t="s">
        <v>574</v>
      </c>
      <c r="E87" t="s">
        <v>164</v>
      </c>
      <c r="F87" t="s">
        <v>575</v>
      </c>
      <c r="G87" t="s">
        <v>574</v>
      </c>
      <c r="H87" t="s">
        <v>18</v>
      </c>
      <c r="I87" t="s">
        <v>576</v>
      </c>
      <c r="J87" t="s">
        <v>577</v>
      </c>
      <c r="K87" t="s">
        <v>577</v>
      </c>
      <c r="L87" t="s">
        <v>578</v>
      </c>
      <c r="M87" t="s">
        <v>14</v>
      </c>
      <c r="N87" s="2"/>
    </row>
    <row r="88" spans="1:14">
      <c r="A88" t="s">
        <v>498</v>
      </c>
      <c r="B88" t="s">
        <v>572</v>
      </c>
      <c r="C88" t="s">
        <v>579</v>
      </c>
      <c r="D88" t="s">
        <v>80</v>
      </c>
      <c r="E88" t="s">
        <v>20</v>
      </c>
      <c r="F88" t="s">
        <v>580</v>
      </c>
      <c r="G88" t="s">
        <v>80</v>
      </c>
      <c r="H88" t="s">
        <v>18</v>
      </c>
      <c r="I88" t="s">
        <v>82</v>
      </c>
      <c r="J88" t="s">
        <v>581</v>
      </c>
      <c r="K88" t="s">
        <v>581</v>
      </c>
      <c r="L88" t="s">
        <v>582</v>
      </c>
      <c r="M88" t="s">
        <v>14</v>
      </c>
      <c r="N88" s="2"/>
    </row>
    <row r="89" spans="1:14">
      <c r="A89" t="s">
        <v>498</v>
      </c>
      <c r="B89" t="s">
        <v>583</v>
      </c>
      <c r="C89" t="s">
        <v>584</v>
      </c>
      <c r="D89" t="s">
        <v>585</v>
      </c>
      <c r="E89" t="s">
        <v>15</v>
      </c>
      <c r="F89" t="s">
        <v>586</v>
      </c>
      <c r="G89" t="s">
        <v>585</v>
      </c>
      <c r="H89" t="s">
        <v>18</v>
      </c>
      <c r="I89" t="s">
        <v>587</v>
      </c>
      <c r="J89" t="s">
        <v>588</v>
      </c>
      <c r="K89" t="s">
        <v>588</v>
      </c>
      <c r="L89" t="s">
        <v>589</v>
      </c>
      <c r="M89" t="s">
        <v>14</v>
      </c>
      <c r="N89" s="2" t="str">
        <f>HYPERLINK("https://electionmgmt.vermont.gov/TFA/DownLoadFinancialDisclosure?FileName=Add.Rut Dem Ruth Shattuck Bernstein FD_375f3761-5655-41a9-ad60-5b4c0b3eb5dc.pdf", "Add.Rut Dem Ruth Shattuck Bernstein FD_375f3761-5655-41a9-ad60-5b4c0b3eb5dc.pdf")</f>
        <v>Add.Rut Dem Ruth Shattuck Bernstein FD_375f3761-5655-41a9-ad60-5b4c0b3eb5dc.pdf</v>
      </c>
    </row>
    <row r="90" spans="1:14">
      <c r="A90" t="s">
        <v>498</v>
      </c>
      <c r="B90" t="s">
        <v>583</v>
      </c>
      <c r="C90" t="s">
        <v>350</v>
      </c>
      <c r="D90" t="s">
        <v>351</v>
      </c>
      <c r="E90" t="s">
        <v>16</v>
      </c>
      <c r="F90" t="s">
        <v>590</v>
      </c>
      <c r="G90" t="s">
        <v>351</v>
      </c>
      <c r="H90" t="s">
        <v>18</v>
      </c>
      <c r="I90" t="s">
        <v>353</v>
      </c>
      <c r="J90" t="s">
        <v>354</v>
      </c>
      <c r="K90" t="s">
        <v>354</v>
      </c>
      <c r="L90" t="s">
        <v>355</v>
      </c>
      <c r="M90" t="s">
        <v>14</v>
      </c>
      <c r="N90" s="2" t="str">
        <f>HYPERLINK("https://electionmgmt.vermont.gov/TFA/DownLoadFinancialDisclosure?FileName=Lenchus Richard Add-Rut State Rep Independent FD_85dfba37-5849-4363-999f-ec20c9da0307.pdf", "Lenchus Richard Add-Rut State Rep Independent FD_85dfba37-5849-4363-999f-ec20c9da0307.pdf")</f>
        <v>Lenchus Richard Add-Rut State Rep Independent FD_85dfba37-5849-4363-999f-ec20c9da0307.pdf</v>
      </c>
    </row>
    <row r="91" spans="1:14">
      <c r="A91" t="s">
        <v>498</v>
      </c>
      <c r="B91" t="s">
        <v>583</v>
      </c>
      <c r="C91" t="s">
        <v>591</v>
      </c>
      <c r="D91" t="s">
        <v>585</v>
      </c>
      <c r="E91" t="s">
        <v>16</v>
      </c>
      <c r="F91" t="s">
        <v>592</v>
      </c>
      <c r="G91" t="s">
        <v>585</v>
      </c>
      <c r="H91" t="s">
        <v>18</v>
      </c>
      <c r="I91" t="s">
        <v>587</v>
      </c>
      <c r="J91" t="s">
        <v>593</v>
      </c>
      <c r="K91" t="s">
        <v>593</v>
      </c>
      <c r="L91" t="s">
        <v>594</v>
      </c>
      <c r="M91" t="s">
        <v>14</v>
      </c>
      <c r="N91" s="2" t="str">
        <f>HYPERLINK("https://electionmgmt.vermont.gov/TFA/DownLoadFinancialDisclosure?FileName=Norris Terry Addison-Rut State Rep Independent FD_8c043d0c-9c3e-469d-8659-a69aeb1d6f38.pdf", "Norris Terry Addison-Rut State Rep Independent FD_8c043d0c-9c3e-469d-8659-a69aeb1d6f38.pdf")</f>
        <v>Norris Terry Addison-Rut State Rep Independent FD_8c043d0c-9c3e-469d-8659-a69aeb1d6f38.pdf</v>
      </c>
    </row>
    <row r="92" spans="1:14">
      <c r="A92" t="s">
        <v>498</v>
      </c>
      <c r="B92" t="s">
        <v>595</v>
      </c>
      <c r="C92" t="s">
        <v>596</v>
      </c>
      <c r="D92" t="s">
        <v>597</v>
      </c>
      <c r="E92" t="s">
        <v>15</v>
      </c>
      <c r="F92" t="s">
        <v>598</v>
      </c>
      <c r="G92" t="s">
        <v>599</v>
      </c>
      <c r="H92" t="s">
        <v>18</v>
      </c>
      <c r="I92" t="s">
        <v>600</v>
      </c>
      <c r="J92" t="s">
        <v>601</v>
      </c>
      <c r="K92" t="s">
        <v>601</v>
      </c>
      <c r="L92" t="s">
        <v>602</v>
      </c>
      <c r="M92" t="s">
        <v>14</v>
      </c>
      <c r="N92" s="2"/>
    </row>
    <row r="93" spans="1:14">
      <c r="A93" t="s">
        <v>498</v>
      </c>
      <c r="B93" t="s">
        <v>603</v>
      </c>
      <c r="C93" t="s">
        <v>604</v>
      </c>
      <c r="D93" t="s">
        <v>42</v>
      </c>
      <c r="E93" t="s">
        <v>15</v>
      </c>
      <c r="F93" t="s">
        <v>605</v>
      </c>
      <c r="G93" t="s">
        <v>42</v>
      </c>
      <c r="H93" t="s">
        <v>18</v>
      </c>
      <c r="I93" t="s">
        <v>44</v>
      </c>
      <c r="J93" t="s">
        <v>606</v>
      </c>
      <c r="K93" t="s">
        <v>606</v>
      </c>
      <c r="L93" t="s">
        <v>607</v>
      </c>
      <c r="M93" t="s">
        <v>14</v>
      </c>
      <c r="N93" s="2"/>
    </row>
    <row r="94" spans="1:14">
      <c r="A94" t="s">
        <v>498</v>
      </c>
      <c r="B94" t="s">
        <v>603</v>
      </c>
      <c r="C94" t="s">
        <v>608</v>
      </c>
      <c r="D94" t="s">
        <v>42</v>
      </c>
      <c r="E94" t="s">
        <v>20</v>
      </c>
      <c r="F94" t="s">
        <v>43</v>
      </c>
      <c r="G94" t="s">
        <v>42</v>
      </c>
      <c r="H94" t="s">
        <v>18</v>
      </c>
      <c r="I94" t="s">
        <v>44</v>
      </c>
      <c r="J94" t="s">
        <v>609</v>
      </c>
      <c r="K94" t="s">
        <v>14</v>
      </c>
      <c r="L94" t="s">
        <v>610</v>
      </c>
      <c r="M94" t="s">
        <v>14</v>
      </c>
      <c r="N94" s="2"/>
    </row>
    <row r="95" spans="1:14">
      <c r="A95" t="s">
        <v>498</v>
      </c>
      <c r="B95" t="s">
        <v>603</v>
      </c>
      <c r="C95" t="s">
        <v>611</v>
      </c>
      <c r="D95" t="s">
        <v>42</v>
      </c>
      <c r="E95" t="s">
        <v>15</v>
      </c>
      <c r="F95" t="s">
        <v>612</v>
      </c>
      <c r="G95" t="s">
        <v>125</v>
      </c>
      <c r="H95" t="s">
        <v>18</v>
      </c>
      <c r="I95" t="s">
        <v>127</v>
      </c>
      <c r="J95" t="s">
        <v>613</v>
      </c>
      <c r="K95" t="s">
        <v>14</v>
      </c>
      <c r="L95" t="s">
        <v>614</v>
      </c>
      <c r="M95" t="s">
        <v>615</v>
      </c>
      <c r="N95" s="2"/>
    </row>
    <row r="96" spans="1:14">
      <c r="A96" t="s">
        <v>498</v>
      </c>
      <c r="B96" t="s">
        <v>616</v>
      </c>
      <c r="C96" t="s">
        <v>617</v>
      </c>
      <c r="D96" t="s">
        <v>42</v>
      </c>
      <c r="E96" t="s">
        <v>16</v>
      </c>
      <c r="F96" t="s">
        <v>618</v>
      </c>
      <c r="G96" t="s">
        <v>42</v>
      </c>
      <c r="H96" t="s">
        <v>18</v>
      </c>
      <c r="I96" t="s">
        <v>44</v>
      </c>
      <c r="J96" t="s">
        <v>619</v>
      </c>
      <c r="K96" t="s">
        <v>619</v>
      </c>
      <c r="L96" t="s">
        <v>620</v>
      </c>
      <c r="M96" t="s">
        <v>14</v>
      </c>
      <c r="N96" s="2" t="str">
        <f>HYPERLINK("https://electionmgmt.vermont.gov/TFA/DownLoadFinancialDisclosure?FileName=Brady Peter Benn 2.2 State Rep Independent FD_9c339a12-e35a-48d3-a66f-d9298f9d34d7.pdf", "Brady Peter Benn 2.2 State Rep Independent FD_9c339a12-e35a-48d3-a66f-d9298f9d34d7.pdf")</f>
        <v>Brady Peter Benn 2.2 State Rep Independent FD_9c339a12-e35a-48d3-a66f-d9298f9d34d7.pdf</v>
      </c>
    </row>
    <row r="97" spans="1:14">
      <c r="A97" t="s">
        <v>498</v>
      </c>
      <c r="B97" t="s">
        <v>616</v>
      </c>
      <c r="C97" t="s">
        <v>621</v>
      </c>
      <c r="D97" t="s">
        <v>42</v>
      </c>
      <c r="E97" t="s">
        <v>15</v>
      </c>
      <c r="F97" t="s">
        <v>622</v>
      </c>
      <c r="G97" t="s">
        <v>42</v>
      </c>
      <c r="H97" t="s">
        <v>18</v>
      </c>
      <c r="I97" t="s">
        <v>44</v>
      </c>
      <c r="J97" t="s">
        <v>623</v>
      </c>
      <c r="K97" t="s">
        <v>14</v>
      </c>
      <c r="L97" t="s">
        <v>624</v>
      </c>
      <c r="M97" t="s">
        <v>14</v>
      </c>
      <c r="N97" s="2"/>
    </row>
    <row r="98" spans="1:14">
      <c r="A98" t="s">
        <v>498</v>
      </c>
      <c r="B98" t="s">
        <v>616</v>
      </c>
      <c r="C98" t="s">
        <v>625</v>
      </c>
      <c r="D98" t="s">
        <v>42</v>
      </c>
      <c r="E98" t="s">
        <v>20</v>
      </c>
      <c r="F98" t="s">
        <v>626</v>
      </c>
      <c r="G98" t="s">
        <v>42</v>
      </c>
      <c r="H98" t="s">
        <v>18</v>
      </c>
      <c r="I98" t="s">
        <v>44</v>
      </c>
      <c r="J98" t="s">
        <v>627</v>
      </c>
      <c r="K98" t="s">
        <v>14</v>
      </c>
      <c r="L98" t="s">
        <v>628</v>
      </c>
      <c r="M98" t="s">
        <v>14</v>
      </c>
      <c r="N98" s="2"/>
    </row>
    <row r="99" spans="1:14">
      <c r="A99" t="s">
        <v>498</v>
      </c>
      <c r="B99" t="s">
        <v>616</v>
      </c>
      <c r="C99" t="s">
        <v>629</v>
      </c>
      <c r="D99" t="s">
        <v>42</v>
      </c>
      <c r="E99" t="s">
        <v>15</v>
      </c>
      <c r="F99" t="s">
        <v>630</v>
      </c>
      <c r="G99" t="s">
        <v>42</v>
      </c>
      <c r="H99" t="s">
        <v>18</v>
      </c>
      <c r="I99" t="s">
        <v>44</v>
      </c>
      <c r="J99" t="s">
        <v>631</v>
      </c>
      <c r="K99" t="s">
        <v>14</v>
      </c>
      <c r="L99" t="s">
        <v>632</v>
      </c>
      <c r="M99" t="s">
        <v>14</v>
      </c>
      <c r="N99" s="2"/>
    </row>
    <row r="100" spans="1:14">
      <c r="A100" t="s">
        <v>498</v>
      </c>
      <c r="B100" t="s">
        <v>633</v>
      </c>
      <c r="C100" t="s">
        <v>634</v>
      </c>
      <c r="D100" t="s">
        <v>635</v>
      </c>
      <c r="E100" t="s">
        <v>15</v>
      </c>
      <c r="F100" t="s">
        <v>636</v>
      </c>
      <c r="G100" t="s">
        <v>635</v>
      </c>
      <c r="H100" t="s">
        <v>18</v>
      </c>
      <c r="I100" t="s">
        <v>637</v>
      </c>
      <c r="J100" t="s">
        <v>638</v>
      </c>
      <c r="K100" t="s">
        <v>638</v>
      </c>
      <c r="L100" t="s">
        <v>639</v>
      </c>
      <c r="M100" t="s">
        <v>640</v>
      </c>
      <c r="N100" s="2"/>
    </row>
    <row r="101" spans="1:14">
      <c r="A101" t="s">
        <v>498</v>
      </c>
      <c r="B101" t="s">
        <v>633</v>
      </c>
      <c r="C101" t="s">
        <v>641</v>
      </c>
      <c r="D101" t="s">
        <v>635</v>
      </c>
      <c r="E101" t="s">
        <v>20</v>
      </c>
      <c r="F101" t="s">
        <v>642</v>
      </c>
      <c r="G101" t="s">
        <v>635</v>
      </c>
      <c r="H101" t="s">
        <v>18</v>
      </c>
      <c r="I101" t="s">
        <v>637</v>
      </c>
      <c r="J101" t="s">
        <v>643</v>
      </c>
      <c r="K101" t="s">
        <v>643</v>
      </c>
      <c r="L101" t="s">
        <v>644</v>
      </c>
      <c r="M101" t="s">
        <v>14</v>
      </c>
      <c r="N101" s="2"/>
    </row>
    <row r="102" spans="1:14">
      <c r="A102" t="s">
        <v>498</v>
      </c>
      <c r="B102" t="s">
        <v>645</v>
      </c>
      <c r="C102" t="s">
        <v>646</v>
      </c>
      <c r="D102" t="s">
        <v>115</v>
      </c>
      <c r="E102" t="s">
        <v>15</v>
      </c>
      <c r="F102" t="s">
        <v>647</v>
      </c>
      <c r="G102" t="s">
        <v>117</v>
      </c>
      <c r="H102" t="s">
        <v>18</v>
      </c>
      <c r="I102" t="s">
        <v>118</v>
      </c>
      <c r="J102" t="s">
        <v>648</v>
      </c>
      <c r="K102" t="s">
        <v>648</v>
      </c>
      <c r="L102" t="s">
        <v>649</v>
      </c>
      <c r="M102" t="s">
        <v>650</v>
      </c>
      <c r="N102" s="2"/>
    </row>
    <row r="103" spans="1:14">
      <c r="A103" t="s">
        <v>498</v>
      </c>
      <c r="B103" t="s">
        <v>645</v>
      </c>
      <c r="C103" t="s">
        <v>651</v>
      </c>
      <c r="D103" t="s">
        <v>49</v>
      </c>
      <c r="E103" t="s">
        <v>16</v>
      </c>
      <c r="F103" t="s">
        <v>652</v>
      </c>
      <c r="G103" t="s">
        <v>49</v>
      </c>
      <c r="H103" t="s">
        <v>18</v>
      </c>
      <c r="I103" t="s">
        <v>50</v>
      </c>
      <c r="J103" t="s">
        <v>653</v>
      </c>
      <c r="K103" t="s">
        <v>653</v>
      </c>
      <c r="L103" t="s">
        <v>654</v>
      </c>
      <c r="M103" t="s">
        <v>655</v>
      </c>
      <c r="N103" s="2" t="str">
        <f>HYPERLINK("https://electionmgmt.vermont.gov/TFA/DownLoadFinancialDisclosure?FileName=Browning Cynthia Ben 4 state rep independent FD_666341f7-0b3a-4779-bf90-a3176b883795.pdf", "Browning Cynthia Ben 4 state rep independent FD_666341f7-0b3a-4779-bf90-a3176b883795.pdf")</f>
        <v>Browning Cynthia Ben 4 state rep independent FD_666341f7-0b3a-4779-bf90-a3176b883795.pdf</v>
      </c>
    </row>
    <row r="104" spans="1:14">
      <c r="A104" t="s">
        <v>498</v>
      </c>
      <c r="B104" t="s">
        <v>645</v>
      </c>
      <c r="C104" t="s">
        <v>656</v>
      </c>
      <c r="D104" t="s">
        <v>115</v>
      </c>
      <c r="E104" t="s">
        <v>15</v>
      </c>
      <c r="F104" t="s">
        <v>657</v>
      </c>
      <c r="G104" t="s">
        <v>117</v>
      </c>
      <c r="H104" t="s">
        <v>18</v>
      </c>
      <c r="I104" t="s">
        <v>118</v>
      </c>
      <c r="J104" t="s">
        <v>658</v>
      </c>
      <c r="K104" t="s">
        <v>658</v>
      </c>
      <c r="L104" t="s">
        <v>659</v>
      </c>
      <c r="M104" t="s">
        <v>660</v>
      </c>
      <c r="N104" s="2"/>
    </row>
    <row r="105" spans="1:14">
      <c r="A105" t="s">
        <v>498</v>
      </c>
      <c r="B105" t="s">
        <v>661</v>
      </c>
      <c r="C105" t="s">
        <v>662</v>
      </c>
      <c r="D105" t="s">
        <v>663</v>
      </c>
      <c r="E105" t="s">
        <v>61</v>
      </c>
      <c r="F105" t="s">
        <v>664</v>
      </c>
      <c r="G105" t="s">
        <v>663</v>
      </c>
      <c r="H105" t="s">
        <v>18</v>
      </c>
      <c r="I105" t="s">
        <v>665</v>
      </c>
      <c r="J105" t="s">
        <v>666</v>
      </c>
      <c r="K105" t="s">
        <v>666</v>
      </c>
      <c r="L105" t="s">
        <v>667</v>
      </c>
      <c r="M105" t="s">
        <v>668</v>
      </c>
      <c r="N105" s="2"/>
    </row>
    <row r="106" spans="1:14">
      <c r="A106" t="s">
        <v>498</v>
      </c>
      <c r="B106" t="s">
        <v>669</v>
      </c>
      <c r="C106" t="s">
        <v>670</v>
      </c>
      <c r="D106" t="s">
        <v>671</v>
      </c>
      <c r="E106" t="s">
        <v>20</v>
      </c>
      <c r="F106" t="s">
        <v>672</v>
      </c>
      <c r="G106" t="s">
        <v>671</v>
      </c>
      <c r="H106" t="s">
        <v>18</v>
      </c>
      <c r="I106" t="s">
        <v>673</v>
      </c>
      <c r="J106" t="s">
        <v>674</v>
      </c>
      <c r="K106" t="s">
        <v>674</v>
      </c>
      <c r="L106" t="s">
        <v>675</v>
      </c>
      <c r="M106" t="s">
        <v>14</v>
      </c>
      <c r="N106" s="2"/>
    </row>
    <row r="107" spans="1:14">
      <c r="A107" t="s">
        <v>498</v>
      </c>
      <c r="B107" t="s">
        <v>669</v>
      </c>
      <c r="C107" t="s">
        <v>676</v>
      </c>
      <c r="D107" t="s">
        <v>671</v>
      </c>
      <c r="E107" t="s">
        <v>57</v>
      </c>
      <c r="F107" t="s">
        <v>677</v>
      </c>
      <c r="G107" t="s">
        <v>671</v>
      </c>
      <c r="H107" t="s">
        <v>18</v>
      </c>
      <c r="I107" t="s">
        <v>673</v>
      </c>
      <c r="J107" t="s">
        <v>678</v>
      </c>
      <c r="K107" t="s">
        <v>678</v>
      </c>
      <c r="L107" t="s">
        <v>679</v>
      </c>
      <c r="M107" t="s">
        <v>14</v>
      </c>
      <c r="N107" s="2"/>
    </row>
    <row r="108" spans="1:14">
      <c r="A108" t="s">
        <v>498</v>
      </c>
      <c r="B108" t="s">
        <v>680</v>
      </c>
      <c r="C108" t="s">
        <v>681</v>
      </c>
      <c r="D108" t="s">
        <v>682</v>
      </c>
      <c r="E108" t="s">
        <v>20</v>
      </c>
      <c r="F108" t="s">
        <v>683</v>
      </c>
      <c r="G108" t="s">
        <v>682</v>
      </c>
      <c r="H108" t="s">
        <v>18</v>
      </c>
      <c r="I108" t="s">
        <v>684</v>
      </c>
      <c r="J108" t="s">
        <v>685</v>
      </c>
      <c r="K108" t="s">
        <v>685</v>
      </c>
      <c r="L108" t="s">
        <v>686</v>
      </c>
      <c r="M108" t="s">
        <v>14</v>
      </c>
      <c r="N108" s="2" t="str">
        <f>HYPERLINK("https://electionmgmt.vermont.gov/TFA/DownLoadFinancialDisclosure?FileName=Clark James Cal.2 Republican FD_a1e0da9e-d199-4d85-b630-c58b1d779c33.pdf", "Clark James Cal.2 Republican FD_a1e0da9e-d199-4d85-b630-c58b1d779c33.pdf")</f>
        <v>Clark James Cal.2 Republican FD_a1e0da9e-d199-4d85-b630-c58b1d779c33.pdf</v>
      </c>
    </row>
    <row r="109" spans="1:14">
      <c r="A109" t="s">
        <v>498</v>
      </c>
      <c r="B109" t="s">
        <v>680</v>
      </c>
      <c r="C109" t="s">
        <v>687</v>
      </c>
      <c r="D109" t="s">
        <v>688</v>
      </c>
      <c r="E109" t="s">
        <v>15</v>
      </c>
      <c r="F109" t="s">
        <v>689</v>
      </c>
      <c r="G109" t="s">
        <v>688</v>
      </c>
      <c r="H109" t="s">
        <v>18</v>
      </c>
      <c r="I109" t="s">
        <v>690</v>
      </c>
      <c r="J109" t="s">
        <v>691</v>
      </c>
      <c r="K109" t="s">
        <v>691</v>
      </c>
      <c r="L109" t="s">
        <v>692</v>
      </c>
      <c r="M109" t="s">
        <v>14</v>
      </c>
      <c r="N109" s="2"/>
    </row>
    <row r="110" spans="1:14">
      <c r="A110" t="s">
        <v>498</v>
      </c>
      <c r="B110" t="s">
        <v>693</v>
      </c>
      <c r="C110" t="s">
        <v>694</v>
      </c>
      <c r="D110" t="s">
        <v>695</v>
      </c>
      <c r="E110" t="s">
        <v>20</v>
      </c>
      <c r="F110" t="s">
        <v>696</v>
      </c>
      <c r="G110" t="s">
        <v>695</v>
      </c>
      <c r="H110" t="s">
        <v>18</v>
      </c>
      <c r="I110" t="s">
        <v>673</v>
      </c>
      <c r="J110" t="s">
        <v>697</v>
      </c>
      <c r="K110" t="s">
        <v>697</v>
      </c>
      <c r="L110" t="s">
        <v>698</v>
      </c>
      <c r="M110" t="s">
        <v>699</v>
      </c>
      <c r="N110" s="2"/>
    </row>
    <row r="111" spans="1:14">
      <c r="A111" t="s">
        <v>498</v>
      </c>
      <c r="B111" t="s">
        <v>693</v>
      </c>
      <c r="C111" t="s">
        <v>700</v>
      </c>
      <c r="D111" t="s">
        <v>695</v>
      </c>
      <c r="E111" t="s">
        <v>15</v>
      </c>
      <c r="F111" t="s">
        <v>701</v>
      </c>
      <c r="G111" t="s">
        <v>695</v>
      </c>
      <c r="H111" t="s">
        <v>18</v>
      </c>
      <c r="I111" t="s">
        <v>673</v>
      </c>
      <c r="J111" t="s">
        <v>702</v>
      </c>
      <c r="K111" t="s">
        <v>702</v>
      </c>
      <c r="L111" t="s">
        <v>703</v>
      </c>
      <c r="M111" t="s">
        <v>704</v>
      </c>
      <c r="N111" s="2"/>
    </row>
    <row r="112" spans="1:14">
      <c r="A112" t="s">
        <v>498</v>
      </c>
      <c r="B112" t="s">
        <v>693</v>
      </c>
      <c r="C112" t="s">
        <v>705</v>
      </c>
      <c r="D112" t="s">
        <v>695</v>
      </c>
      <c r="E112" t="s">
        <v>20</v>
      </c>
      <c r="F112" t="s">
        <v>706</v>
      </c>
      <c r="G112" t="s">
        <v>695</v>
      </c>
      <c r="H112" t="s">
        <v>18</v>
      </c>
      <c r="I112" t="s">
        <v>673</v>
      </c>
      <c r="J112" t="s">
        <v>707</v>
      </c>
      <c r="K112" t="s">
        <v>708</v>
      </c>
      <c r="L112" t="s">
        <v>709</v>
      </c>
      <c r="M112" t="s">
        <v>14</v>
      </c>
      <c r="N112" s="2"/>
    </row>
    <row r="113" spans="1:14">
      <c r="A113" t="s">
        <v>498</v>
      </c>
      <c r="B113" t="s">
        <v>693</v>
      </c>
      <c r="C113" t="s">
        <v>710</v>
      </c>
      <c r="D113" t="s">
        <v>695</v>
      </c>
      <c r="E113" t="s">
        <v>15</v>
      </c>
      <c r="F113" t="s">
        <v>711</v>
      </c>
      <c r="G113" t="s">
        <v>695</v>
      </c>
      <c r="H113" t="s">
        <v>18</v>
      </c>
      <c r="I113" t="s">
        <v>673</v>
      </c>
      <c r="J113" t="s">
        <v>712</v>
      </c>
      <c r="K113" t="s">
        <v>712</v>
      </c>
      <c r="L113" t="s">
        <v>713</v>
      </c>
      <c r="M113" t="s">
        <v>14</v>
      </c>
      <c r="N113" s="2"/>
    </row>
    <row r="114" spans="1:14">
      <c r="A114" t="s">
        <v>498</v>
      </c>
      <c r="B114" t="s">
        <v>714</v>
      </c>
      <c r="C114" t="s">
        <v>715</v>
      </c>
      <c r="D114" t="s">
        <v>130</v>
      </c>
      <c r="E114" t="s">
        <v>20</v>
      </c>
      <c r="F114" t="s">
        <v>716</v>
      </c>
      <c r="G114" t="s">
        <v>130</v>
      </c>
      <c r="H114" t="s">
        <v>18</v>
      </c>
      <c r="I114" t="s">
        <v>717</v>
      </c>
      <c r="J114" t="s">
        <v>718</v>
      </c>
      <c r="K114" t="s">
        <v>718</v>
      </c>
      <c r="L114" t="s">
        <v>719</v>
      </c>
      <c r="M114" t="s">
        <v>14</v>
      </c>
      <c r="N114" s="2"/>
    </row>
    <row r="115" spans="1:14">
      <c r="A115" t="s">
        <v>498</v>
      </c>
      <c r="B115" t="s">
        <v>714</v>
      </c>
      <c r="C115" t="s">
        <v>720</v>
      </c>
      <c r="D115" t="s">
        <v>721</v>
      </c>
      <c r="E115" t="s">
        <v>15</v>
      </c>
      <c r="F115" t="s">
        <v>722</v>
      </c>
      <c r="G115" t="s">
        <v>721</v>
      </c>
      <c r="H115" t="s">
        <v>18</v>
      </c>
      <c r="I115" t="s">
        <v>723</v>
      </c>
      <c r="J115" t="s">
        <v>724</v>
      </c>
      <c r="K115" t="s">
        <v>724</v>
      </c>
      <c r="L115" t="s">
        <v>725</v>
      </c>
      <c r="M115" t="s">
        <v>14</v>
      </c>
      <c r="N115" s="2"/>
    </row>
    <row r="116" spans="1:14">
      <c r="A116" t="s">
        <v>498</v>
      </c>
      <c r="B116" t="s">
        <v>714</v>
      </c>
      <c r="C116" t="s">
        <v>726</v>
      </c>
      <c r="D116" t="s">
        <v>130</v>
      </c>
      <c r="E116" t="s">
        <v>15</v>
      </c>
      <c r="F116" t="s">
        <v>727</v>
      </c>
      <c r="G116" t="s">
        <v>130</v>
      </c>
      <c r="H116" t="s">
        <v>18</v>
      </c>
      <c r="I116" t="s">
        <v>717</v>
      </c>
      <c r="J116" t="s">
        <v>728</v>
      </c>
      <c r="K116" t="s">
        <v>728</v>
      </c>
      <c r="L116" t="s">
        <v>729</v>
      </c>
      <c r="M116" t="s">
        <v>730</v>
      </c>
      <c r="N116" s="2"/>
    </row>
    <row r="117" spans="1:14">
      <c r="A117" t="s">
        <v>498</v>
      </c>
      <c r="B117" t="s">
        <v>714</v>
      </c>
      <c r="C117" t="s">
        <v>731</v>
      </c>
      <c r="D117" t="s">
        <v>732</v>
      </c>
      <c r="E117" t="s">
        <v>20</v>
      </c>
      <c r="F117" t="s">
        <v>733</v>
      </c>
      <c r="G117" t="s">
        <v>732</v>
      </c>
      <c r="H117" t="s">
        <v>18</v>
      </c>
      <c r="I117" t="s">
        <v>734</v>
      </c>
      <c r="J117" t="s">
        <v>735</v>
      </c>
      <c r="K117" t="s">
        <v>14</v>
      </c>
      <c r="L117" t="s">
        <v>736</v>
      </c>
      <c r="M117" t="s">
        <v>14</v>
      </c>
      <c r="N117" s="2"/>
    </row>
    <row r="118" spans="1:14">
      <c r="A118" t="s">
        <v>498</v>
      </c>
      <c r="B118" t="s">
        <v>737</v>
      </c>
      <c r="C118" t="s">
        <v>738</v>
      </c>
      <c r="D118" t="s">
        <v>139</v>
      </c>
      <c r="E118" t="s">
        <v>20</v>
      </c>
      <c r="F118" t="s">
        <v>739</v>
      </c>
      <c r="G118" t="s">
        <v>139</v>
      </c>
      <c r="H118" t="s">
        <v>18</v>
      </c>
      <c r="I118" t="s">
        <v>141</v>
      </c>
      <c r="J118" t="s">
        <v>740</v>
      </c>
      <c r="K118" t="s">
        <v>740</v>
      </c>
      <c r="L118" t="s">
        <v>741</v>
      </c>
      <c r="M118" t="s">
        <v>14</v>
      </c>
      <c r="N118" s="2"/>
    </row>
    <row r="119" spans="1:14">
      <c r="A119" t="s">
        <v>498</v>
      </c>
      <c r="B119" t="s">
        <v>737</v>
      </c>
      <c r="C119" t="s">
        <v>742</v>
      </c>
      <c r="D119" t="s">
        <v>139</v>
      </c>
      <c r="E119" t="s">
        <v>15</v>
      </c>
      <c r="F119" t="s">
        <v>743</v>
      </c>
      <c r="G119" t="s">
        <v>139</v>
      </c>
      <c r="H119" t="s">
        <v>18</v>
      </c>
      <c r="I119" t="s">
        <v>141</v>
      </c>
      <c r="J119" t="s">
        <v>744</v>
      </c>
      <c r="K119" t="s">
        <v>744</v>
      </c>
      <c r="L119" t="s">
        <v>745</v>
      </c>
      <c r="M119" t="s">
        <v>746</v>
      </c>
      <c r="N119" s="2"/>
    </row>
    <row r="120" spans="1:14">
      <c r="A120" t="s">
        <v>498</v>
      </c>
      <c r="B120" t="s">
        <v>747</v>
      </c>
      <c r="C120" t="s">
        <v>748</v>
      </c>
      <c r="D120" t="s">
        <v>749</v>
      </c>
      <c r="E120" t="s">
        <v>15</v>
      </c>
      <c r="F120" t="s">
        <v>750</v>
      </c>
      <c r="G120" t="s">
        <v>749</v>
      </c>
      <c r="H120" t="s">
        <v>18</v>
      </c>
      <c r="I120" t="s">
        <v>751</v>
      </c>
      <c r="J120" t="s">
        <v>752</v>
      </c>
      <c r="K120" t="s">
        <v>752</v>
      </c>
      <c r="L120" t="s">
        <v>753</v>
      </c>
      <c r="M120" t="s">
        <v>14</v>
      </c>
      <c r="N120" s="2"/>
    </row>
    <row r="121" spans="1:14">
      <c r="A121" t="s">
        <v>498</v>
      </c>
      <c r="B121" t="s">
        <v>747</v>
      </c>
      <c r="C121" t="s">
        <v>754</v>
      </c>
      <c r="D121" t="s">
        <v>749</v>
      </c>
      <c r="E121" t="s">
        <v>16</v>
      </c>
      <c r="F121" t="s">
        <v>755</v>
      </c>
      <c r="G121" t="s">
        <v>749</v>
      </c>
      <c r="H121" t="s">
        <v>18</v>
      </c>
      <c r="I121" t="s">
        <v>751</v>
      </c>
      <c r="J121" t="s">
        <v>756</v>
      </c>
      <c r="K121" t="s">
        <v>14</v>
      </c>
      <c r="L121" t="s">
        <v>757</v>
      </c>
      <c r="M121" t="s">
        <v>14</v>
      </c>
      <c r="N121" s="2" t="str">
        <f>HYPERLINK("https://electionmgmt.vermont.gov/TFA/DownLoadFinancialDisclosure?FileName=Moultroup Terry Chitt 1 State Rep Independent FD_9bd68ebe-9366-4b98-8f7e-ca7e7d6d7474.pdf", "Moultroup Terry Chitt 1 State Rep Independent FD_9bd68ebe-9366-4b98-8f7e-ca7e7d6d7474.pdf")</f>
        <v>Moultroup Terry Chitt 1 State Rep Independent FD_9bd68ebe-9366-4b98-8f7e-ca7e7d6d7474.pdf</v>
      </c>
    </row>
    <row r="122" spans="1:14">
      <c r="A122" t="s">
        <v>498</v>
      </c>
      <c r="B122" t="s">
        <v>758</v>
      </c>
      <c r="C122" t="s">
        <v>759</v>
      </c>
      <c r="D122" t="s">
        <v>203</v>
      </c>
      <c r="E122" t="s">
        <v>15</v>
      </c>
      <c r="F122" t="s">
        <v>760</v>
      </c>
      <c r="G122" t="s">
        <v>203</v>
      </c>
      <c r="H122" t="s">
        <v>18</v>
      </c>
      <c r="I122" t="s">
        <v>205</v>
      </c>
      <c r="J122" t="s">
        <v>761</v>
      </c>
      <c r="K122" t="s">
        <v>14</v>
      </c>
      <c r="L122" t="s">
        <v>762</v>
      </c>
      <c r="M122" t="s">
        <v>763</v>
      </c>
      <c r="N122" s="2"/>
    </row>
    <row r="123" spans="1:14">
      <c r="A123" t="s">
        <v>498</v>
      </c>
      <c r="B123" t="s">
        <v>758</v>
      </c>
      <c r="C123" t="s">
        <v>764</v>
      </c>
      <c r="D123" t="s">
        <v>203</v>
      </c>
      <c r="E123" t="s">
        <v>15</v>
      </c>
      <c r="F123" t="s">
        <v>765</v>
      </c>
      <c r="G123" t="s">
        <v>203</v>
      </c>
      <c r="H123" t="s">
        <v>18</v>
      </c>
      <c r="I123" t="s">
        <v>205</v>
      </c>
      <c r="J123" t="s">
        <v>14</v>
      </c>
      <c r="K123" t="s">
        <v>14</v>
      </c>
      <c r="L123" t="s">
        <v>14</v>
      </c>
      <c r="M123" t="s">
        <v>14</v>
      </c>
      <c r="N123" s="2"/>
    </row>
    <row r="124" spans="1:14">
      <c r="A124" t="s">
        <v>498</v>
      </c>
      <c r="B124" t="s">
        <v>758</v>
      </c>
      <c r="C124" t="s">
        <v>766</v>
      </c>
      <c r="D124" t="s">
        <v>203</v>
      </c>
      <c r="E124" t="s">
        <v>20</v>
      </c>
      <c r="F124" t="s">
        <v>767</v>
      </c>
      <c r="G124" t="s">
        <v>203</v>
      </c>
      <c r="H124" t="s">
        <v>18</v>
      </c>
      <c r="I124" t="s">
        <v>205</v>
      </c>
      <c r="J124" t="s">
        <v>768</v>
      </c>
      <c r="K124" t="s">
        <v>769</v>
      </c>
      <c r="L124" t="s">
        <v>770</v>
      </c>
      <c r="M124" t="s">
        <v>14</v>
      </c>
      <c r="N124" s="2" t="str">
        <f>HYPERLINK("https://electionmgmt.vermont.gov/TFA/DownLoadFinancialDisclosure?FileName=ORourke Tony Chitt 2 Republican_7802531d-5661-4a02-9de2-022a9dad55aa.pdf", "ORourke Tony Chitt 2 Republican_7802531d-5661-4a02-9de2-022a9dad55aa.pdf")</f>
        <v>ORourke Tony Chitt 2 Republican_7802531d-5661-4a02-9de2-022a9dad55aa.pdf</v>
      </c>
    </row>
    <row r="125" spans="1:14">
      <c r="A125" t="s">
        <v>498</v>
      </c>
      <c r="B125" t="s">
        <v>771</v>
      </c>
      <c r="C125" t="s">
        <v>772</v>
      </c>
      <c r="D125" t="s">
        <v>773</v>
      </c>
      <c r="E125" t="s">
        <v>16</v>
      </c>
      <c r="F125" t="s">
        <v>774</v>
      </c>
      <c r="G125" t="s">
        <v>773</v>
      </c>
      <c r="H125" t="s">
        <v>18</v>
      </c>
      <c r="I125" t="s">
        <v>775</v>
      </c>
      <c r="J125" t="s">
        <v>776</v>
      </c>
      <c r="K125" t="s">
        <v>777</v>
      </c>
      <c r="L125" t="s">
        <v>778</v>
      </c>
      <c r="M125" t="s">
        <v>779</v>
      </c>
      <c r="N125" s="2" t="str">
        <f>HYPERLINK("https://electionmgmt.vermont.gov/TFA/DownLoadFinancialDisclosure?FileName=Cummings Tomas Chitt 3 State Rep Independent FD_cb03bab7-81a9-4267-90b5-ca6ecf5c1afe.pdf", "Cummings Tomas Chitt 3 State Rep Independent FD_cb03bab7-81a9-4267-90b5-ca6ecf5c1afe.pdf")</f>
        <v>Cummings Tomas Chitt 3 State Rep Independent FD_cb03bab7-81a9-4267-90b5-ca6ecf5c1afe.pdf</v>
      </c>
    </row>
    <row r="126" spans="1:14">
      <c r="A126" t="s">
        <v>498</v>
      </c>
      <c r="B126" t="s">
        <v>771</v>
      </c>
      <c r="C126" t="s">
        <v>780</v>
      </c>
      <c r="D126" t="s">
        <v>773</v>
      </c>
      <c r="E126" t="s">
        <v>20</v>
      </c>
      <c r="F126" t="s">
        <v>781</v>
      </c>
      <c r="G126" t="s">
        <v>773</v>
      </c>
      <c r="H126" t="s">
        <v>18</v>
      </c>
      <c r="I126" t="s">
        <v>775</v>
      </c>
      <c r="J126" t="s">
        <v>782</v>
      </c>
      <c r="K126" t="s">
        <v>782</v>
      </c>
      <c r="L126" t="s">
        <v>783</v>
      </c>
      <c r="M126" t="s">
        <v>14</v>
      </c>
      <c r="N126" s="2"/>
    </row>
    <row r="127" spans="1:14">
      <c r="A127" t="s">
        <v>498</v>
      </c>
      <c r="B127" t="s">
        <v>771</v>
      </c>
      <c r="C127" t="s">
        <v>784</v>
      </c>
      <c r="D127" t="s">
        <v>785</v>
      </c>
      <c r="E127" t="s">
        <v>20</v>
      </c>
      <c r="F127" t="s">
        <v>786</v>
      </c>
      <c r="G127" t="s">
        <v>785</v>
      </c>
      <c r="H127" t="s">
        <v>18</v>
      </c>
      <c r="I127" t="s">
        <v>787</v>
      </c>
      <c r="J127" t="s">
        <v>788</v>
      </c>
      <c r="K127" t="s">
        <v>14</v>
      </c>
      <c r="L127" t="s">
        <v>789</v>
      </c>
      <c r="M127" t="s">
        <v>790</v>
      </c>
      <c r="N127" s="2" t="str">
        <f>HYPERLINK("https://electionmgmt.vermont.gov/TFA/DownLoadFinancialDisclosure?FileName=Mutolo Benjam Chitt 3 Republican FD_6ecbab1d-93ec-494b-9a71-5eae7e307c8e.pdf", "Mutolo Benjam Chitt 3 Republican FD_6ecbab1d-93ec-494b-9a71-5eae7e307c8e.pdf")</f>
        <v>Mutolo Benjam Chitt 3 Republican FD_6ecbab1d-93ec-494b-9a71-5eae7e307c8e.pdf</v>
      </c>
    </row>
    <row r="128" spans="1:14">
      <c r="A128" t="s">
        <v>498</v>
      </c>
      <c r="B128" t="s">
        <v>771</v>
      </c>
      <c r="C128" t="s">
        <v>791</v>
      </c>
      <c r="D128" t="s">
        <v>785</v>
      </c>
      <c r="E128" t="s">
        <v>15</v>
      </c>
      <c r="F128" t="s">
        <v>792</v>
      </c>
      <c r="G128" t="s">
        <v>785</v>
      </c>
      <c r="H128" t="s">
        <v>18</v>
      </c>
      <c r="I128" t="s">
        <v>793</v>
      </c>
      <c r="J128" t="s">
        <v>794</v>
      </c>
      <c r="K128" t="s">
        <v>795</v>
      </c>
      <c r="L128" t="s">
        <v>796</v>
      </c>
      <c r="M128" t="s">
        <v>14</v>
      </c>
      <c r="N128" s="2"/>
    </row>
    <row r="129" spans="1:14">
      <c r="A129" t="s">
        <v>498</v>
      </c>
      <c r="B129" t="s">
        <v>771</v>
      </c>
      <c r="C129" t="s">
        <v>797</v>
      </c>
      <c r="D129" t="s">
        <v>773</v>
      </c>
      <c r="E129" t="s">
        <v>15</v>
      </c>
      <c r="F129" t="s">
        <v>798</v>
      </c>
      <c r="G129" t="s">
        <v>773</v>
      </c>
      <c r="H129" t="s">
        <v>18</v>
      </c>
      <c r="I129" t="s">
        <v>775</v>
      </c>
      <c r="J129" t="s">
        <v>799</v>
      </c>
      <c r="K129" t="s">
        <v>799</v>
      </c>
      <c r="L129" t="s">
        <v>800</v>
      </c>
      <c r="M129" t="s">
        <v>14</v>
      </c>
      <c r="N129" s="2"/>
    </row>
    <row r="130" spans="1:14">
      <c r="A130" t="s">
        <v>498</v>
      </c>
      <c r="B130" t="s">
        <v>801</v>
      </c>
      <c r="C130" t="s">
        <v>802</v>
      </c>
      <c r="D130" t="s">
        <v>803</v>
      </c>
      <c r="E130" t="s">
        <v>15</v>
      </c>
      <c r="F130" t="s">
        <v>804</v>
      </c>
      <c r="G130" t="s">
        <v>803</v>
      </c>
      <c r="H130" t="s">
        <v>18</v>
      </c>
      <c r="I130" t="s">
        <v>805</v>
      </c>
      <c r="J130" t="s">
        <v>806</v>
      </c>
      <c r="K130" t="s">
        <v>807</v>
      </c>
      <c r="L130" t="s">
        <v>808</v>
      </c>
      <c r="M130" t="s">
        <v>809</v>
      </c>
      <c r="N130" s="2"/>
    </row>
    <row r="131" spans="1:14">
      <c r="A131" t="s">
        <v>498</v>
      </c>
      <c r="B131" t="s">
        <v>810</v>
      </c>
      <c r="C131" t="s">
        <v>811</v>
      </c>
      <c r="D131" t="s">
        <v>28</v>
      </c>
      <c r="E131" t="s">
        <v>15</v>
      </c>
      <c r="F131" t="s">
        <v>812</v>
      </c>
      <c r="G131" t="s">
        <v>28</v>
      </c>
      <c r="H131" t="s">
        <v>18</v>
      </c>
      <c r="I131" t="s">
        <v>29</v>
      </c>
      <c r="J131" t="s">
        <v>813</v>
      </c>
      <c r="K131" t="s">
        <v>813</v>
      </c>
      <c r="L131" t="s">
        <v>814</v>
      </c>
      <c r="M131" t="s">
        <v>14</v>
      </c>
      <c r="N131" s="2"/>
    </row>
    <row r="132" spans="1:14">
      <c r="A132" t="s">
        <v>498</v>
      </c>
      <c r="B132" t="s">
        <v>810</v>
      </c>
      <c r="C132" t="s">
        <v>815</v>
      </c>
      <c r="D132" t="s">
        <v>28</v>
      </c>
      <c r="E132" t="s">
        <v>20</v>
      </c>
      <c r="F132" t="s">
        <v>816</v>
      </c>
      <c r="G132" t="s">
        <v>28</v>
      </c>
      <c r="H132" t="s">
        <v>18</v>
      </c>
      <c r="I132" t="s">
        <v>29</v>
      </c>
      <c r="J132" t="s">
        <v>817</v>
      </c>
      <c r="K132" t="s">
        <v>817</v>
      </c>
      <c r="L132" t="s">
        <v>818</v>
      </c>
      <c r="M132" t="s">
        <v>14</v>
      </c>
      <c r="N132" s="2"/>
    </row>
    <row r="133" spans="1:14">
      <c r="A133" t="s">
        <v>498</v>
      </c>
      <c r="B133" t="s">
        <v>819</v>
      </c>
      <c r="C133" t="s">
        <v>820</v>
      </c>
      <c r="D133" t="s">
        <v>171</v>
      </c>
      <c r="E133" t="s">
        <v>15</v>
      </c>
      <c r="F133" t="s">
        <v>821</v>
      </c>
      <c r="G133" t="s">
        <v>171</v>
      </c>
      <c r="H133" t="s">
        <v>18</v>
      </c>
      <c r="I133" t="s">
        <v>173</v>
      </c>
      <c r="J133" t="s">
        <v>822</v>
      </c>
      <c r="K133" t="s">
        <v>822</v>
      </c>
      <c r="L133" t="s">
        <v>823</v>
      </c>
      <c r="M133" t="s">
        <v>14</v>
      </c>
      <c r="N133" s="2"/>
    </row>
    <row r="134" spans="1:14">
      <c r="A134" t="s">
        <v>498</v>
      </c>
      <c r="B134" t="s">
        <v>824</v>
      </c>
      <c r="C134" t="s">
        <v>825</v>
      </c>
      <c r="D134" t="s">
        <v>171</v>
      </c>
      <c r="E134" t="s">
        <v>15</v>
      </c>
      <c r="F134" t="s">
        <v>826</v>
      </c>
      <c r="G134" t="s">
        <v>171</v>
      </c>
      <c r="H134" t="s">
        <v>18</v>
      </c>
      <c r="I134" t="s">
        <v>173</v>
      </c>
      <c r="J134" t="s">
        <v>827</v>
      </c>
      <c r="K134" t="s">
        <v>14</v>
      </c>
      <c r="L134" t="s">
        <v>828</v>
      </c>
      <c r="M134" t="s">
        <v>14</v>
      </c>
      <c r="N134" s="2"/>
    </row>
    <row r="135" spans="1:14">
      <c r="A135" t="s">
        <v>498</v>
      </c>
      <c r="B135" t="s">
        <v>829</v>
      </c>
      <c r="C135" t="s">
        <v>830</v>
      </c>
      <c r="D135" t="s">
        <v>31</v>
      </c>
      <c r="E135" t="s">
        <v>15</v>
      </c>
      <c r="F135" t="s">
        <v>831</v>
      </c>
      <c r="G135" t="s">
        <v>31</v>
      </c>
      <c r="H135" t="s">
        <v>18</v>
      </c>
      <c r="I135" t="s">
        <v>166</v>
      </c>
      <c r="J135" t="s">
        <v>832</v>
      </c>
      <c r="K135" t="s">
        <v>14</v>
      </c>
      <c r="L135" t="s">
        <v>833</v>
      </c>
      <c r="M135" t="s">
        <v>834</v>
      </c>
      <c r="N135" s="2"/>
    </row>
    <row r="136" spans="1:14">
      <c r="A136" t="s">
        <v>498</v>
      </c>
      <c r="B136" t="s">
        <v>829</v>
      </c>
      <c r="C136" t="s">
        <v>835</v>
      </c>
      <c r="D136" t="s">
        <v>31</v>
      </c>
      <c r="E136" t="s">
        <v>15</v>
      </c>
      <c r="F136" t="s">
        <v>836</v>
      </c>
      <c r="G136" t="s">
        <v>31</v>
      </c>
      <c r="H136" t="s">
        <v>18</v>
      </c>
      <c r="I136" t="s">
        <v>166</v>
      </c>
      <c r="J136" t="s">
        <v>837</v>
      </c>
      <c r="K136" t="s">
        <v>14</v>
      </c>
      <c r="L136" t="s">
        <v>838</v>
      </c>
      <c r="M136" t="s">
        <v>839</v>
      </c>
      <c r="N136" s="2"/>
    </row>
    <row r="137" spans="1:14">
      <c r="A137" t="s">
        <v>498</v>
      </c>
      <c r="B137" t="s">
        <v>840</v>
      </c>
      <c r="C137" t="s">
        <v>841</v>
      </c>
      <c r="D137" t="s">
        <v>31</v>
      </c>
      <c r="E137" t="s">
        <v>51</v>
      </c>
      <c r="F137" t="s">
        <v>842</v>
      </c>
      <c r="G137" t="s">
        <v>31</v>
      </c>
      <c r="H137" t="s">
        <v>18</v>
      </c>
      <c r="I137" t="s">
        <v>32</v>
      </c>
      <c r="J137" t="s">
        <v>843</v>
      </c>
      <c r="K137" t="s">
        <v>843</v>
      </c>
      <c r="L137" t="s">
        <v>844</v>
      </c>
      <c r="M137" t="s">
        <v>845</v>
      </c>
      <c r="N137" s="2"/>
    </row>
    <row r="138" spans="1:14">
      <c r="A138" t="s">
        <v>498</v>
      </c>
      <c r="B138" t="s">
        <v>846</v>
      </c>
      <c r="C138" t="s">
        <v>847</v>
      </c>
      <c r="D138" t="s">
        <v>31</v>
      </c>
      <c r="E138" t="s">
        <v>15</v>
      </c>
      <c r="F138" t="s">
        <v>848</v>
      </c>
      <c r="G138" t="s">
        <v>31</v>
      </c>
      <c r="H138" t="s">
        <v>18</v>
      </c>
      <c r="I138" t="s">
        <v>32</v>
      </c>
      <c r="J138" t="s">
        <v>849</v>
      </c>
      <c r="K138" t="s">
        <v>14</v>
      </c>
      <c r="L138" t="s">
        <v>850</v>
      </c>
      <c r="M138" t="s">
        <v>851</v>
      </c>
      <c r="N138" s="2"/>
    </row>
    <row r="139" spans="1:14">
      <c r="A139" t="s">
        <v>498</v>
      </c>
      <c r="B139" t="s">
        <v>846</v>
      </c>
      <c r="C139" t="s">
        <v>852</v>
      </c>
      <c r="D139" t="s">
        <v>31</v>
      </c>
      <c r="E139" t="s">
        <v>15</v>
      </c>
      <c r="F139" t="s">
        <v>853</v>
      </c>
      <c r="G139" t="s">
        <v>31</v>
      </c>
      <c r="H139" t="s">
        <v>18</v>
      </c>
      <c r="I139" t="s">
        <v>32</v>
      </c>
      <c r="J139" t="s">
        <v>854</v>
      </c>
      <c r="K139" t="s">
        <v>14</v>
      </c>
      <c r="L139" t="s">
        <v>855</v>
      </c>
      <c r="M139" t="s">
        <v>856</v>
      </c>
      <c r="N139" s="2"/>
    </row>
    <row r="140" spans="1:14">
      <c r="A140" t="s">
        <v>498</v>
      </c>
      <c r="B140" t="s">
        <v>857</v>
      </c>
      <c r="C140" t="s">
        <v>858</v>
      </c>
      <c r="D140" t="s">
        <v>31</v>
      </c>
      <c r="E140" t="s">
        <v>51</v>
      </c>
      <c r="F140" t="s">
        <v>859</v>
      </c>
      <c r="G140" t="s">
        <v>31</v>
      </c>
      <c r="H140" t="s">
        <v>18</v>
      </c>
      <c r="I140" t="s">
        <v>32</v>
      </c>
      <c r="J140" t="s">
        <v>860</v>
      </c>
      <c r="K140" t="s">
        <v>860</v>
      </c>
      <c r="L140" t="s">
        <v>861</v>
      </c>
      <c r="M140" t="s">
        <v>862</v>
      </c>
      <c r="N140" s="2"/>
    </row>
    <row r="141" spans="1:14">
      <c r="A141" t="s">
        <v>498</v>
      </c>
      <c r="B141" t="s">
        <v>857</v>
      </c>
      <c r="C141" t="s">
        <v>863</v>
      </c>
      <c r="D141" t="s">
        <v>31</v>
      </c>
      <c r="E141" t="s">
        <v>51</v>
      </c>
      <c r="F141" t="s">
        <v>864</v>
      </c>
      <c r="G141" t="s">
        <v>31</v>
      </c>
      <c r="H141" t="s">
        <v>18</v>
      </c>
      <c r="I141" t="s">
        <v>32</v>
      </c>
      <c r="J141" t="s">
        <v>865</v>
      </c>
      <c r="K141" t="s">
        <v>865</v>
      </c>
      <c r="L141" t="s">
        <v>866</v>
      </c>
      <c r="M141" t="s">
        <v>867</v>
      </c>
      <c r="N141" s="2"/>
    </row>
    <row r="142" spans="1:14">
      <c r="A142" t="s">
        <v>498</v>
      </c>
      <c r="B142" t="s">
        <v>868</v>
      </c>
      <c r="C142" t="s">
        <v>869</v>
      </c>
      <c r="D142" t="s">
        <v>31</v>
      </c>
      <c r="E142" t="s">
        <v>15</v>
      </c>
      <c r="F142" t="s">
        <v>870</v>
      </c>
      <c r="G142" t="s">
        <v>31</v>
      </c>
      <c r="H142" t="s">
        <v>18</v>
      </c>
      <c r="I142" t="s">
        <v>32</v>
      </c>
      <c r="J142" t="s">
        <v>871</v>
      </c>
      <c r="K142" t="s">
        <v>872</v>
      </c>
      <c r="L142" t="s">
        <v>873</v>
      </c>
      <c r="M142" t="s">
        <v>874</v>
      </c>
      <c r="N142" s="2"/>
    </row>
    <row r="143" spans="1:14">
      <c r="A143" t="s">
        <v>498</v>
      </c>
      <c r="B143" t="s">
        <v>868</v>
      </c>
      <c r="C143" t="s">
        <v>875</v>
      </c>
      <c r="D143" t="s">
        <v>31</v>
      </c>
      <c r="E143" t="s">
        <v>16</v>
      </c>
      <c r="F143" t="s">
        <v>876</v>
      </c>
      <c r="G143" t="s">
        <v>31</v>
      </c>
      <c r="H143" t="s">
        <v>18</v>
      </c>
      <c r="I143" t="s">
        <v>32</v>
      </c>
      <c r="J143" t="s">
        <v>877</v>
      </c>
      <c r="K143" t="s">
        <v>877</v>
      </c>
      <c r="L143" t="s">
        <v>878</v>
      </c>
      <c r="M143" t="s">
        <v>879</v>
      </c>
      <c r="N143" s="2" t="str">
        <f>HYPERLINK("https://electionmgmt.vermont.gov/TFA/DownLoadFinancialDisclosure?FileName=Licata Tom Chitt 6-5 State Rep Independent FD_ef8d8851-46d8-4c4e-82e5-77a7629a2f72.pdf", "Licata Tom Chitt 6-5 State Rep Independent FD_ef8d8851-46d8-4c4e-82e5-77a7629a2f72.pdf")</f>
        <v>Licata Tom Chitt 6-5 State Rep Independent FD_ef8d8851-46d8-4c4e-82e5-77a7629a2f72.pdf</v>
      </c>
    </row>
    <row r="144" spans="1:14">
      <c r="A144" t="s">
        <v>498</v>
      </c>
      <c r="B144" t="s">
        <v>868</v>
      </c>
      <c r="C144" t="s">
        <v>880</v>
      </c>
      <c r="D144" t="s">
        <v>31</v>
      </c>
      <c r="E144" t="s">
        <v>15</v>
      </c>
      <c r="F144" t="s">
        <v>881</v>
      </c>
      <c r="G144" t="s">
        <v>31</v>
      </c>
      <c r="H144" t="s">
        <v>18</v>
      </c>
      <c r="I144" t="s">
        <v>32</v>
      </c>
      <c r="J144" t="s">
        <v>882</v>
      </c>
      <c r="K144" t="s">
        <v>883</v>
      </c>
      <c r="L144" t="s">
        <v>884</v>
      </c>
      <c r="M144" t="s">
        <v>885</v>
      </c>
      <c r="N144" s="2"/>
    </row>
    <row r="145" spans="1:14">
      <c r="A145" t="s">
        <v>498</v>
      </c>
      <c r="B145" t="s">
        <v>886</v>
      </c>
      <c r="C145" t="s">
        <v>887</v>
      </c>
      <c r="D145" t="s">
        <v>31</v>
      </c>
      <c r="E145" t="s">
        <v>164</v>
      </c>
      <c r="F145" t="s">
        <v>888</v>
      </c>
      <c r="G145" t="s">
        <v>31</v>
      </c>
      <c r="H145" t="s">
        <v>18</v>
      </c>
      <c r="I145" t="s">
        <v>32</v>
      </c>
      <c r="J145" t="s">
        <v>889</v>
      </c>
      <c r="K145" t="s">
        <v>890</v>
      </c>
      <c r="L145" t="s">
        <v>891</v>
      </c>
      <c r="M145" t="s">
        <v>892</v>
      </c>
      <c r="N145" s="2"/>
    </row>
    <row r="146" spans="1:14">
      <c r="A146" t="s">
        <v>498</v>
      </c>
      <c r="B146" t="s">
        <v>893</v>
      </c>
      <c r="C146" t="s">
        <v>894</v>
      </c>
      <c r="D146" t="s">
        <v>187</v>
      </c>
      <c r="E146" t="s">
        <v>15</v>
      </c>
      <c r="F146" t="s">
        <v>895</v>
      </c>
      <c r="G146" t="s">
        <v>187</v>
      </c>
      <c r="H146" t="s">
        <v>18</v>
      </c>
      <c r="I146" t="s">
        <v>189</v>
      </c>
      <c r="J146" t="s">
        <v>896</v>
      </c>
      <c r="K146" t="s">
        <v>896</v>
      </c>
      <c r="L146" t="s">
        <v>897</v>
      </c>
      <c r="M146" t="s">
        <v>14</v>
      </c>
      <c r="N146" s="2"/>
    </row>
    <row r="147" spans="1:14">
      <c r="A147" t="s">
        <v>498</v>
      </c>
      <c r="B147" t="s">
        <v>893</v>
      </c>
      <c r="C147" t="s">
        <v>186</v>
      </c>
      <c r="D147" t="s">
        <v>187</v>
      </c>
      <c r="E147" t="s">
        <v>16</v>
      </c>
      <c r="F147" t="s">
        <v>188</v>
      </c>
      <c r="G147" t="s">
        <v>187</v>
      </c>
      <c r="H147" t="s">
        <v>18</v>
      </c>
      <c r="I147" t="s">
        <v>189</v>
      </c>
      <c r="J147" t="s">
        <v>191</v>
      </c>
      <c r="K147" t="s">
        <v>190</v>
      </c>
      <c r="L147" t="s">
        <v>192</v>
      </c>
      <c r="M147" t="s">
        <v>14</v>
      </c>
      <c r="N147" s="2" t="str">
        <f>HYPERLINK("https://electionmgmt.vermont.gov/TFA/DownLoadFinancialDisclosure?FileName=Ehlers James Chitt 6.7 State Rep independent FD_083b49e4-e4ee-4923-92f6-686b1e226b98.pdf", "Ehlers James Chitt 6.7 State Rep independent FD_083b49e4-e4ee-4923-92f6-686b1e226b98.pdf")</f>
        <v>Ehlers James Chitt 6.7 State Rep independent FD_083b49e4-e4ee-4923-92f6-686b1e226b98.pdf</v>
      </c>
    </row>
    <row r="148" spans="1:14">
      <c r="A148" t="s">
        <v>498</v>
      </c>
      <c r="B148" t="s">
        <v>893</v>
      </c>
      <c r="C148" t="s">
        <v>898</v>
      </c>
      <c r="D148" t="s">
        <v>187</v>
      </c>
      <c r="E148" t="s">
        <v>51</v>
      </c>
      <c r="F148" t="s">
        <v>899</v>
      </c>
      <c r="G148" t="s">
        <v>187</v>
      </c>
      <c r="H148" t="s">
        <v>18</v>
      </c>
      <c r="I148" t="s">
        <v>189</v>
      </c>
      <c r="J148" t="s">
        <v>900</v>
      </c>
      <c r="K148" t="s">
        <v>900</v>
      </c>
      <c r="L148" t="s">
        <v>901</v>
      </c>
      <c r="M148" t="s">
        <v>902</v>
      </c>
      <c r="N148" s="2"/>
    </row>
    <row r="149" spans="1:14">
      <c r="A149" t="s">
        <v>498</v>
      </c>
      <c r="B149" t="s">
        <v>903</v>
      </c>
      <c r="C149" t="s">
        <v>904</v>
      </c>
      <c r="D149" t="s">
        <v>52</v>
      </c>
      <c r="E149" t="s">
        <v>15</v>
      </c>
      <c r="F149" t="s">
        <v>905</v>
      </c>
      <c r="G149" t="s">
        <v>52</v>
      </c>
      <c r="H149" t="s">
        <v>18</v>
      </c>
      <c r="I149" t="s">
        <v>62</v>
      </c>
      <c r="J149" t="s">
        <v>906</v>
      </c>
      <c r="K149" t="s">
        <v>906</v>
      </c>
      <c r="L149" t="s">
        <v>907</v>
      </c>
      <c r="M149" t="s">
        <v>908</v>
      </c>
      <c r="N149" s="2"/>
    </row>
    <row r="150" spans="1:14">
      <c r="A150" t="s">
        <v>498</v>
      </c>
      <c r="B150" t="s">
        <v>909</v>
      </c>
      <c r="C150" t="s">
        <v>910</v>
      </c>
      <c r="D150" t="s">
        <v>52</v>
      </c>
      <c r="E150" t="s">
        <v>20</v>
      </c>
      <c r="F150" t="s">
        <v>911</v>
      </c>
      <c r="G150" t="s">
        <v>52</v>
      </c>
      <c r="H150" t="s">
        <v>18</v>
      </c>
      <c r="I150" t="s">
        <v>62</v>
      </c>
      <c r="J150" t="s">
        <v>912</v>
      </c>
      <c r="K150" t="s">
        <v>14</v>
      </c>
      <c r="L150" t="s">
        <v>913</v>
      </c>
      <c r="M150" t="s">
        <v>14</v>
      </c>
      <c r="N150" s="2" t="str">
        <f>HYPERLINK("https://electionmgmt.vermont.gov/TFA/DownLoadFinancialDisclosure?FileName=Chitt 7.2 Republican Fisher Steve FD_84a4d438-2d29-453d-9f5e-cabc772ef22e.pdf", "Chitt 7.2 Republican Fisher Steve FD_84a4d438-2d29-453d-9f5e-cabc772ef22e.pdf")</f>
        <v>Chitt 7.2 Republican Fisher Steve FD_84a4d438-2d29-453d-9f5e-cabc772ef22e.pdf</v>
      </c>
    </row>
    <row r="151" spans="1:14">
      <c r="A151" t="s">
        <v>498</v>
      </c>
      <c r="B151" t="s">
        <v>909</v>
      </c>
      <c r="C151" t="s">
        <v>914</v>
      </c>
      <c r="D151" t="s">
        <v>52</v>
      </c>
      <c r="E151" t="s">
        <v>15</v>
      </c>
      <c r="F151" t="s">
        <v>915</v>
      </c>
      <c r="G151" t="s">
        <v>52</v>
      </c>
      <c r="H151" t="s">
        <v>18</v>
      </c>
      <c r="I151" t="s">
        <v>62</v>
      </c>
      <c r="J151" t="s">
        <v>916</v>
      </c>
      <c r="K151" t="s">
        <v>916</v>
      </c>
      <c r="L151" t="s">
        <v>917</v>
      </c>
      <c r="M151" t="s">
        <v>918</v>
      </c>
      <c r="N151" s="2"/>
    </row>
    <row r="152" spans="1:14">
      <c r="A152" t="s">
        <v>498</v>
      </c>
      <c r="B152" t="s">
        <v>919</v>
      </c>
      <c r="C152" t="s">
        <v>920</v>
      </c>
      <c r="D152" t="s">
        <v>52</v>
      </c>
      <c r="E152" t="s">
        <v>15</v>
      </c>
      <c r="F152" t="s">
        <v>921</v>
      </c>
      <c r="G152" t="s">
        <v>52</v>
      </c>
      <c r="H152" t="s">
        <v>18</v>
      </c>
      <c r="I152" t="s">
        <v>62</v>
      </c>
      <c r="J152" t="s">
        <v>922</v>
      </c>
      <c r="K152" t="s">
        <v>922</v>
      </c>
      <c r="L152" t="s">
        <v>923</v>
      </c>
      <c r="M152" t="s">
        <v>924</v>
      </c>
      <c r="N152" s="2"/>
    </row>
    <row r="153" spans="1:14">
      <c r="A153" t="s">
        <v>498</v>
      </c>
      <c r="B153" t="s">
        <v>925</v>
      </c>
      <c r="C153" t="s">
        <v>926</v>
      </c>
      <c r="D153" t="s">
        <v>52</v>
      </c>
      <c r="E153" t="s">
        <v>15</v>
      </c>
      <c r="F153" t="s">
        <v>927</v>
      </c>
      <c r="G153" t="s">
        <v>52</v>
      </c>
      <c r="H153" t="s">
        <v>18</v>
      </c>
      <c r="I153" t="s">
        <v>62</v>
      </c>
      <c r="J153" t="s">
        <v>928</v>
      </c>
      <c r="K153" t="s">
        <v>928</v>
      </c>
      <c r="L153" t="s">
        <v>929</v>
      </c>
      <c r="M153" t="s">
        <v>930</v>
      </c>
      <c r="N153" s="2"/>
    </row>
    <row r="154" spans="1:14">
      <c r="A154" t="s">
        <v>498</v>
      </c>
      <c r="B154" t="s">
        <v>931</v>
      </c>
      <c r="C154" t="s">
        <v>932</v>
      </c>
      <c r="D154" t="s">
        <v>24</v>
      </c>
      <c r="E154" t="s">
        <v>17</v>
      </c>
      <c r="F154" t="s">
        <v>933</v>
      </c>
      <c r="G154" t="s">
        <v>24</v>
      </c>
      <c r="H154" t="s">
        <v>18</v>
      </c>
      <c r="I154" t="s">
        <v>934</v>
      </c>
      <c r="J154" t="s">
        <v>935</v>
      </c>
      <c r="K154" t="s">
        <v>14</v>
      </c>
      <c r="L154" t="s">
        <v>936</v>
      </c>
      <c r="M154" t="s">
        <v>14</v>
      </c>
      <c r="N154" s="2" t="str">
        <f>HYPERLINK("https://electionmgmt.vermont.gov/TFA/DownLoadFinancialDisclosure?FileName=Chitt 8.1 Libertarian V Chase FD_87b48e49-069a-45b8-af22-8a6196d69635.pdf", "Chitt 8.1 Libertarian V Chase FD_87b48e49-069a-45b8-af22-8a6196d69635.pdf")</f>
        <v>Chitt 8.1 Libertarian V Chase FD_87b48e49-069a-45b8-af22-8a6196d69635.pdf</v>
      </c>
    </row>
    <row r="155" spans="1:14">
      <c r="A155" t="s">
        <v>498</v>
      </c>
      <c r="B155" t="s">
        <v>931</v>
      </c>
      <c r="C155" t="s">
        <v>937</v>
      </c>
      <c r="D155" t="s">
        <v>24</v>
      </c>
      <c r="E155" t="s">
        <v>20</v>
      </c>
      <c r="F155" t="s">
        <v>938</v>
      </c>
      <c r="G155" t="s">
        <v>939</v>
      </c>
      <c r="H155" t="s">
        <v>18</v>
      </c>
      <c r="I155" t="s">
        <v>25</v>
      </c>
      <c r="J155" t="s">
        <v>940</v>
      </c>
      <c r="K155" t="s">
        <v>940</v>
      </c>
      <c r="L155" t="s">
        <v>941</v>
      </c>
      <c r="M155" t="s">
        <v>14</v>
      </c>
      <c r="N155" s="2"/>
    </row>
    <row r="156" spans="1:14">
      <c r="A156" t="s">
        <v>498</v>
      </c>
      <c r="B156" t="s">
        <v>931</v>
      </c>
      <c r="C156" t="s">
        <v>942</v>
      </c>
      <c r="D156" t="s">
        <v>24</v>
      </c>
      <c r="E156" t="s">
        <v>20</v>
      </c>
      <c r="F156" t="s">
        <v>943</v>
      </c>
      <c r="G156" t="s">
        <v>939</v>
      </c>
      <c r="H156" t="s">
        <v>18</v>
      </c>
      <c r="I156" t="s">
        <v>25</v>
      </c>
      <c r="J156" t="s">
        <v>944</v>
      </c>
      <c r="K156" t="s">
        <v>944</v>
      </c>
      <c r="L156" t="s">
        <v>945</v>
      </c>
      <c r="M156" t="s">
        <v>14</v>
      </c>
      <c r="N156" s="2"/>
    </row>
    <row r="157" spans="1:14">
      <c r="A157" t="s">
        <v>498</v>
      </c>
      <c r="B157" t="s">
        <v>931</v>
      </c>
      <c r="C157" t="s">
        <v>946</v>
      </c>
      <c r="D157" t="s">
        <v>24</v>
      </c>
      <c r="E157" t="s">
        <v>15</v>
      </c>
      <c r="F157" t="s">
        <v>947</v>
      </c>
      <c r="G157" t="s">
        <v>24</v>
      </c>
      <c r="H157" t="s">
        <v>18</v>
      </c>
      <c r="I157" t="s">
        <v>934</v>
      </c>
      <c r="J157" t="s">
        <v>948</v>
      </c>
      <c r="K157" t="s">
        <v>948</v>
      </c>
      <c r="L157" t="s">
        <v>949</v>
      </c>
      <c r="M157" t="s">
        <v>950</v>
      </c>
      <c r="N157" s="2"/>
    </row>
    <row r="158" spans="1:14">
      <c r="A158" t="s">
        <v>498</v>
      </c>
      <c r="B158" t="s">
        <v>931</v>
      </c>
      <c r="C158" t="s">
        <v>951</v>
      </c>
      <c r="D158" t="s">
        <v>24</v>
      </c>
      <c r="E158" t="s">
        <v>51</v>
      </c>
      <c r="F158" t="s">
        <v>952</v>
      </c>
      <c r="G158" t="s">
        <v>939</v>
      </c>
      <c r="H158" t="s">
        <v>18</v>
      </c>
      <c r="I158" t="s">
        <v>25</v>
      </c>
      <c r="J158" t="s">
        <v>953</v>
      </c>
      <c r="K158" t="s">
        <v>953</v>
      </c>
      <c r="L158" t="s">
        <v>954</v>
      </c>
      <c r="M158" t="s">
        <v>955</v>
      </c>
      <c r="N158" s="2"/>
    </row>
    <row r="159" spans="1:14">
      <c r="A159" t="s">
        <v>498</v>
      </c>
      <c r="B159" t="s">
        <v>956</v>
      </c>
      <c r="C159" t="s">
        <v>957</v>
      </c>
      <c r="D159" t="s">
        <v>24</v>
      </c>
      <c r="E159" t="s">
        <v>20</v>
      </c>
      <c r="F159" t="s">
        <v>958</v>
      </c>
      <c r="G159" t="s">
        <v>939</v>
      </c>
      <c r="H159" t="s">
        <v>18</v>
      </c>
      <c r="I159" t="s">
        <v>25</v>
      </c>
      <c r="J159" t="s">
        <v>959</v>
      </c>
      <c r="K159" t="s">
        <v>959</v>
      </c>
      <c r="L159" t="s">
        <v>960</v>
      </c>
      <c r="M159" t="s">
        <v>14</v>
      </c>
      <c r="N159" s="2"/>
    </row>
    <row r="160" spans="1:14">
      <c r="A160" t="s">
        <v>498</v>
      </c>
      <c r="B160" t="s">
        <v>956</v>
      </c>
      <c r="C160" t="s">
        <v>961</v>
      </c>
      <c r="D160" t="s">
        <v>24</v>
      </c>
      <c r="E160" t="s">
        <v>15</v>
      </c>
      <c r="F160" t="s">
        <v>962</v>
      </c>
      <c r="G160" t="s">
        <v>963</v>
      </c>
      <c r="H160" t="s">
        <v>18</v>
      </c>
      <c r="I160" t="s">
        <v>25</v>
      </c>
      <c r="J160" t="s">
        <v>964</v>
      </c>
      <c r="K160" t="s">
        <v>964</v>
      </c>
      <c r="L160" t="s">
        <v>965</v>
      </c>
      <c r="M160" t="s">
        <v>966</v>
      </c>
      <c r="N160" s="2"/>
    </row>
    <row r="161" spans="1:14">
      <c r="A161" t="s">
        <v>498</v>
      </c>
      <c r="B161" t="s">
        <v>956</v>
      </c>
      <c r="C161" t="s">
        <v>967</v>
      </c>
      <c r="D161" t="s">
        <v>24</v>
      </c>
      <c r="E161" t="s">
        <v>20</v>
      </c>
      <c r="F161" t="s">
        <v>968</v>
      </c>
      <c r="G161" t="s">
        <v>24</v>
      </c>
      <c r="H161" t="s">
        <v>18</v>
      </c>
      <c r="I161" t="s">
        <v>25</v>
      </c>
      <c r="J161" t="s">
        <v>969</v>
      </c>
      <c r="K161" t="s">
        <v>14</v>
      </c>
      <c r="L161" t="s">
        <v>970</v>
      </c>
      <c r="M161" t="s">
        <v>14</v>
      </c>
      <c r="N161" s="2" t="str">
        <f>HYPERLINK("https://electionmgmt.vermont.gov/TFA/DownLoadFinancialDisclosure?FileName=Chitt 8.2 Republican Gaskill Brett FD_2587d4c1-74fa-44fb-b1de-c61ed06da710.pdf", "Chitt 8.2 Republican Gaskill Brett FD_2587d4c1-74fa-44fb-b1de-c61ed06da710.pdf")</f>
        <v>Chitt 8.2 Republican Gaskill Brett FD_2587d4c1-74fa-44fb-b1de-c61ed06da710.pdf</v>
      </c>
    </row>
    <row r="162" spans="1:14">
      <c r="A162" t="s">
        <v>498</v>
      </c>
      <c r="B162" t="s">
        <v>956</v>
      </c>
      <c r="C162" t="s">
        <v>971</v>
      </c>
      <c r="D162" t="s">
        <v>24</v>
      </c>
      <c r="E162" t="s">
        <v>15</v>
      </c>
      <c r="F162" t="s">
        <v>972</v>
      </c>
      <c r="G162" t="s">
        <v>963</v>
      </c>
      <c r="H162" t="s">
        <v>18</v>
      </c>
      <c r="I162" t="s">
        <v>25</v>
      </c>
      <c r="J162" t="s">
        <v>973</v>
      </c>
      <c r="K162" t="s">
        <v>974</v>
      </c>
      <c r="L162" t="s">
        <v>975</v>
      </c>
      <c r="M162" t="s">
        <v>976</v>
      </c>
      <c r="N162" s="2"/>
    </row>
    <row r="163" spans="1:14">
      <c r="A163" t="s">
        <v>498</v>
      </c>
      <c r="B163" t="s">
        <v>977</v>
      </c>
      <c r="C163" t="s">
        <v>978</v>
      </c>
      <c r="D163" t="s">
        <v>979</v>
      </c>
      <c r="E163" t="s">
        <v>20</v>
      </c>
      <c r="F163" t="s">
        <v>980</v>
      </c>
      <c r="G163" t="s">
        <v>979</v>
      </c>
      <c r="H163" t="s">
        <v>18</v>
      </c>
      <c r="I163" t="s">
        <v>981</v>
      </c>
      <c r="J163" t="s">
        <v>982</v>
      </c>
      <c r="K163" t="s">
        <v>982</v>
      </c>
      <c r="L163" t="s">
        <v>983</v>
      </c>
      <c r="M163" t="s">
        <v>984</v>
      </c>
      <c r="N163" s="2"/>
    </row>
    <row r="164" spans="1:14">
      <c r="A164" t="s">
        <v>498</v>
      </c>
      <c r="B164" t="s">
        <v>977</v>
      </c>
      <c r="C164" t="s">
        <v>985</v>
      </c>
      <c r="D164" t="s">
        <v>24</v>
      </c>
      <c r="E164" t="s">
        <v>15</v>
      </c>
      <c r="F164" t="s">
        <v>986</v>
      </c>
      <c r="G164" t="s">
        <v>24</v>
      </c>
      <c r="H164" t="s">
        <v>18</v>
      </c>
      <c r="I164" t="s">
        <v>25</v>
      </c>
      <c r="J164" t="s">
        <v>14</v>
      </c>
      <c r="K164" t="s">
        <v>14</v>
      </c>
      <c r="L164" t="s">
        <v>987</v>
      </c>
      <c r="M164" t="s">
        <v>988</v>
      </c>
      <c r="N164" s="2"/>
    </row>
    <row r="165" spans="1:14">
      <c r="A165" t="s">
        <v>498</v>
      </c>
      <c r="B165" t="s">
        <v>977</v>
      </c>
      <c r="C165" t="s">
        <v>989</v>
      </c>
      <c r="D165" t="s">
        <v>24</v>
      </c>
      <c r="E165" t="s">
        <v>16</v>
      </c>
      <c r="F165" t="s">
        <v>990</v>
      </c>
      <c r="G165" t="s">
        <v>24</v>
      </c>
      <c r="H165" t="s">
        <v>18</v>
      </c>
      <c r="I165" t="s">
        <v>25</v>
      </c>
      <c r="J165" t="s">
        <v>991</v>
      </c>
      <c r="K165" t="s">
        <v>992</v>
      </c>
      <c r="L165" t="s">
        <v>993</v>
      </c>
      <c r="M165" t="s">
        <v>994</v>
      </c>
      <c r="N165" s="2" t="str">
        <f>HYPERLINK("https://electionmgmt.vermont.gov/TFA/DownLoadFinancialDisclosure?FileName=Watts Andy Chitt 8-3 State Rep Indepedent FD_9b5c4968-8825-4cdd-b732-38e985585aa0.pdf", "Watts Andy Chitt 8-3 State Rep Indepedent FD_9b5c4968-8825-4cdd-b732-38e985585aa0.pdf")</f>
        <v>Watts Andy Chitt 8-3 State Rep Indepedent FD_9b5c4968-8825-4cdd-b732-38e985585aa0.pdf</v>
      </c>
    </row>
    <row r="166" spans="1:14">
      <c r="A166" t="s">
        <v>498</v>
      </c>
      <c r="B166" t="s">
        <v>995</v>
      </c>
      <c r="C166" t="s">
        <v>996</v>
      </c>
      <c r="D166" t="s">
        <v>295</v>
      </c>
      <c r="E166" t="s">
        <v>15</v>
      </c>
      <c r="F166" t="s">
        <v>997</v>
      </c>
      <c r="G166" t="s">
        <v>295</v>
      </c>
      <c r="H166" t="s">
        <v>18</v>
      </c>
      <c r="I166" t="s">
        <v>297</v>
      </c>
      <c r="J166" t="s">
        <v>998</v>
      </c>
      <c r="K166" t="s">
        <v>998</v>
      </c>
      <c r="L166" t="s">
        <v>999</v>
      </c>
      <c r="M166" t="s">
        <v>1000</v>
      </c>
      <c r="N166" s="2"/>
    </row>
    <row r="167" spans="1:14">
      <c r="A167" t="s">
        <v>498</v>
      </c>
      <c r="B167" t="s">
        <v>995</v>
      </c>
      <c r="C167" t="s">
        <v>1001</v>
      </c>
      <c r="D167" t="s">
        <v>295</v>
      </c>
      <c r="E167" t="s">
        <v>20</v>
      </c>
      <c r="F167" t="s">
        <v>1002</v>
      </c>
      <c r="G167" t="s">
        <v>295</v>
      </c>
      <c r="H167" t="s">
        <v>18</v>
      </c>
      <c r="I167" t="s">
        <v>297</v>
      </c>
      <c r="J167" t="s">
        <v>1003</v>
      </c>
      <c r="K167" t="s">
        <v>14</v>
      </c>
      <c r="L167" t="s">
        <v>1004</v>
      </c>
      <c r="M167" t="s">
        <v>14</v>
      </c>
      <c r="N167" s="2"/>
    </row>
    <row r="168" spans="1:14">
      <c r="A168" t="s">
        <v>498</v>
      </c>
      <c r="B168" t="s">
        <v>995</v>
      </c>
      <c r="C168" t="s">
        <v>1005</v>
      </c>
      <c r="D168" t="s">
        <v>295</v>
      </c>
      <c r="E168" t="s">
        <v>15</v>
      </c>
      <c r="F168" t="s">
        <v>1006</v>
      </c>
      <c r="G168" t="s">
        <v>295</v>
      </c>
      <c r="H168" t="s">
        <v>18</v>
      </c>
      <c r="I168" t="s">
        <v>297</v>
      </c>
      <c r="J168" t="s">
        <v>1007</v>
      </c>
      <c r="K168" t="s">
        <v>14</v>
      </c>
      <c r="L168" t="s">
        <v>1008</v>
      </c>
      <c r="M168" t="s">
        <v>1009</v>
      </c>
      <c r="N168" s="2"/>
    </row>
    <row r="169" spans="1:14">
      <c r="A169" t="s">
        <v>498</v>
      </c>
      <c r="B169" t="s">
        <v>995</v>
      </c>
      <c r="C169" t="s">
        <v>1010</v>
      </c>
      <c r="D169" t="s">
        <v>295</v>
      </c>
      <c r="E169" t="s">
        <v>20</v>
      </c>
      <c r="F169" t="s">
        <v>1011</v>
      </c>
      <c r="G169" t="s">
        <v>295</v>
      </c>
      <c r="H169" t="s">
        <v>18</v>
      </c>
      <c r="I169" t="s">
        <v>297</v>
      </c>
      <c r="J169" t="s">
        <v>1012</v>
      </c>
      <c r="K169" t="s">
        <v>14</v>
      </c>
      <c r="L169" t="s">
        <v>1013</v>
      </c>
      <c r="M169" t="s">
        <v>14</v>
      </c>
      <c r="N169" s="2"/>
    </row>
    <row r="170" spans="1:14">
      <c r="A170" t="s">
        <v>498</v>
      </c>
      <c r="B170" t="s">
        <v>1014</v>
      </c>
      <c r="C170" t="s">
        <v>1015</v>
      </c>
      <c r="D170" t="s">
        <v>295</v>
      </c>
      <c r="E170" t="s">
        <v>15</v>
      </c>
      <c r="F170" t="s">
        <v>1016</v>
      </c>
      <c r="G170" t="s">
        <v>295</v>
      </c>
      <c r="H170" t="s">
        <v>18</v>
      </c>
      <c r="I170" t="s">
        <v>297</v>
      </c>
      <c r="J170" t="s">
        <v>1017</v>
      </c>
      <c r="K170" t="s">
        <v>14</v>
      </c>
      <c r="L170" t="s">
        <v>1018</v>
      </c>
      <c r="M170" t="s">
        <v>14</v>
      </c>
      <c r="N170" s="2"/>
    </row>
    <row r="171" spans="1:14">
      <c r="A171" t="s">
        <v>498</v>
      </c>
      <c r="B171" t="s">
        <v>1014</v>
      </c>
      <c r="C171" t="s">
        <v>1019</v>
      </c>
      <c r="D171" t="s">
        <v>295</v>
      </c>
      <c r="E171" t="s">
        <v>20</v>
      </c>
      <c r="F171" t="s">
        <v>1020</v>
      </c>
      <c r="G171" t="s">
        <v>295</v>
      </c>
      <c r="H171" t="s">
        <v>18</v>
      </c>
      <c r="I171" t="s">
        <v>297</v>
      </c>
      <c r="J171" t="s">
        <v>1021</v>
      </c>
      <c r="K171" t="s">
        <v>1022</v>
      </c>
      <c r="L171" t="s">
        <v>1023</v>
      </c>
      <c r="M171" t="s">
        <v>14</v>
      </c>
      <c r="N171" s="2"/>
    </row>
    <row r="172" spans="1:14">
      <c r="A172" t="s">
        <v>498</v>
      </c>
      <c r="B172" t="s">
        <v>1014</v>
      </c>
      <c r="C172" t="s">
        <v>1024</v>
      </c>
      <c r="D172" t="s">
        <v>295</v>
      </c>
      <c r="E172" t="s">
        <v>20</v>
      </c>
      <c r="F172" t="s">
        <v>1025</v>
      </c>
      <c r="G172" t="s">
        <v>295</v>
      </c>
      <c r="H172" t="s">
        <v>18</v>
      </c>
      <c r="I172" t="s">
        <v>297</v>
      </c>
      <c r="J172" t="s">
        <v>1026</v>
      </c>
      <c r="K172" t="s">
        <v>14</v>
      </c>
      <c r="L172" t="s">
        <v>1027</v>
      </c>
      <c r="M172" t="s">
        <v>1028</v>
      </c>
      <c r="N172" s="2"/>
    </row>
    <row r="173" spans="1:14">
      <c r="A173" t="s">
        <v>498</v>
      </c>
      <c r="B173" t="s">
        <v>1029</v>
      </c>
      <c r="C173" t="s">
        <v>1030</v>
      </c>
      <c r="D173" t="s">
        <v>176</v>
      </c>
      <c r="E173" t="s">
        <v>57</v>
      </c>
      <c r="F173" t="s">
        <v>1031</v>
      </c>
      <c r="G173" t="s">
        <v>176</v>
      </c>
      <c r="H173" t="s">
        <v>18</v>
      </c>
      <c r="I173" t="s">
        <v>195</v>
      </c>
      <c r="J173" t="s">
        <v>14</v>
      </c>
      <c r="K173" t="s">
        <v>14</v>
      </c>
      <c r="L173" t="s">
        <v>14</v>
      </c>
      <c r="M173" t="s">
        <v>14</v>
      </c>
      <c r="N173" s="2" t="str">
        <f>HYPERLINK("https://electionmgmt.vermont.gov/TFA/DownLoadFinancialDisclosure?FileName=Chitt 10 Prog Buik Todd FD_4f29fe65-6489-43b6-8f73-bbb5a49a849c.pdf", "Chitt 10 Prog Buik Todd FD_4f29fe65-6489-43b6-8f73-bbb5a49a849c.pdf")</f>
        <v>Chitt 10 Prog Buik Todd FD_4f29fe65-6489-43b6-8f73-bbb5a49a849c.pdf</v>
      </c>
    </row>
    <row r="174" spans="1:14">
      <c r="A174" t="s">
        <v>498</v>
      </c>
      <c r="B174" t="s">
        <v>1029</v>
      </c>
      <c r="C174" t="s">
        <v>1032</v>
      </c>
      <c r="D174" t="s">
        <v>176</v>
      </c>
      <c r="E174" t="s">
        <v>15</v>
      </c>
      <c r="F174" t="s">
        <v>1033</v>
      </c>
      <c r="G174" t="s">
        <v>176</v>
      </c>
      <c r="H174" t="s">
        <v>18</v>
      </c>
      <c r="I174" t="s">
        <v>195</v>
      </c>
      <c r="J174" t="s">
        <v>1034</v>
      </c>
      <c r="K174" t="s">
        <v>1035</v>
      </c>
      <c r="L174" t="s">
        <v>1036</v>
      </c>
      <c r="M174" t="s">
        <v>14</v>
      </c>
      <c r="N174" s="2"/>
    </row>
    <row r="175" spans="1:14">
      <c r="A175" t="s">
        <v>498</v>
      </c>
      <c r="B175" t="s">
        <v>1029</v>
      </c>
      <c r="C175" t="s">
        <v>1037</v>
      </c>
      <c r="D175" t="s">
        <v>176</v>
      </c>
      <c r="E175" t="s">
        <v>15</v>
      </c>
      <c r="F175" t="s">
        <v>1038</v>
      </c>
      <c r="G175" t="s">
        <v>176</v>
      </c>
      <c r="H175" t="s">
        <v>18</v>
      </c>
      <c r="I175" t="s">
        <v>1039</v>
      </c>
      <c r="J175" t="s">
        <v>1040</v>
      </c>
      <c r="K175" t="s">
        <v>1040</v>
      </c>
      <c r="L175" t="s">
        <v>1041</v>
      </c>
      <c r="M175" t="s">
        <v>14</v>
      </c>
      <c r="N175" s="2"/>
    </row>
    <row r="176" spans="1:14">
      <c r="A176" t="s">
        <v>498</v>
      </c>
      <c r="B176" t="s">
        <v>1029</v>
      </c>
      <c r="C176" t="s">
        <v>1042</v>
      </c>
      <c r="D176" t="s">
        <v>176</v>
      </c>
      <c r="E176" t="s">
        <v>20</v>
      </c>
      <c r="F176" t="s">
        <v>1043</v>
      </c>
      <c r="G176" t="s">
        <v>176</v>
      </c>
      <c r="H176" t="s">
        <v>18</v>
      </c>
      <c r="I176" t="s">
        <v>195</v>
      </c>
      <c r="J176" t="s">
        <v>14</v>
      </c>
      <c r="K176" t="s">
        <v>14</v>
      </c>
      <c r="L176" t="s">
        <v>14</v>
      </c>
      <c r="M176" t="s">
        <v>14</v>
      </c>
      <c r="N176" s="2"/>
    </row>
    <row r="177" spans="1:14">
      <c r="A177" t="s">
        <v>498</v>
      </c>
      <c r="B177" t="s">
        <v>1029</v>
      </c>
      <c r="C177" t="s">
        <v>1044</v>
      </c>
      <c r="D177" t="s">
        <v>176</v>
      </c>
      <c r="E177" t="s">
        <v>20</v>
      </c>
      <c r="F177" t="s">
        <v>1045</v>
      </c>
      <c r="G177" t="s">
        <v>176</v>
      </c>
      <c r="H177" t="s">
        <v>18</v>
      </c>
      <c r="I177" t="s">
        <v>195</v>
      </c>
      <c r="J177" t="s">
        <v>1046</v>
      </c>
      <c r="K177" t="s">
        <v>1046</v>
      </c>
      <c r="L177" t="s">
        <v>1047</v>
      </c>
      <c r="M177" t="s">
        <v>14</v>
      </c>
      <c r="N177" s="2"/>
    </row>
    <row r="178" spans="1:14">
      <c r="A178" t="s">
        <v>498</v>
      </c>
      <c r="B178" t="s">
        <v>1048</v>
      </c>
      <c r="C178" t="s">
        <v>1049</v>
      </c>
      <c r="D178" t="s">
        <v>1050</v>
      </c>
      <c r="E178" t="s">
        <v>15</v>
      </c>
      <c r="F178" t="s">
        <v>1051</v>
      </c>
      <c r="G178" t="s">
        <v>1050</v>
      </c>
      <c r="H178" t="s">
        <v>18</v>
      </c>
      <c r="I178" t="s">
        <v>1052</v>
      </c>
      <c r="J178" t="s">
        <v>14</v>
      </c>
      <c r="K178" t="s">
        <v>14</v>
      </c>
      <c r="L178" t="s">
        <v>14</v>
      </c>
      <c r="M178" t="s">
        <v>14</v>
      </c>
      <c r="N178" s="2"/>
    </row>
    <row r="179" spans="1:14">
      <c r="A179" t="s">
        <v>498</v>
      </c>
      <c r="B179" t="s">
        <v>1048</v>
      </c>
      <c r="C179" t="s">
        <v>1053</v>
      </c>
      <c r="D179" t="s">
        <v>1054</v>
      </c>
      <c r="E179" t="s">
        <v>20</v>
      </c>
      <c r="F179" t="s">
        <v>1055</v>
      </c>
      <c r="G179" t="s">
        <v>1054</v>
      </c>
      <c r="H179" t="s">
        <v>18</v>
      </c>
      <c r="I179" t="s">
        <v>1056</v>
      </c>
      <c r="J179" t="s">
        <v>14</v>
      </c>
      <c r="K179" t="s">
        <v>14</v>
      </c>
      <c r="L179" t="s">
        <v>14</v>
      </c>
      <c r="M179" t="s">
        <v>14</v>
      </c>
      <c r="N179" s="2"/>
    </row>
    <row r="180" spans="1:14">
      <c r="A180" t="s">
        <v>498</v>
      </c>
      <c r="B180" t="s">
        <v>1057</v>
      </c>
      <c r="C180" t="s">
        <v>1058</v>
      </c>
      <c r="D180" t="s">
        <v>1059</v>
      </c>
      <c r="E180" t="s">
        <v>15</v>
      </c>
      <c r="F180" t="s">
        <v>1060</v>
      </c>
      <c r="G180" t="s">
        <v>1059</v>
      </c>
      <c r="H180" t="s">
        <v>18</v>
      </c>
      <c r="I180" t="s">
        <v>1061</v>
      </c>
      <c r="J180" t="s">
        <v>1062</v>
      </c>
      <c r="K180" t="s">
        <v>1063</v>
      </c>
      <c r="L180" t="s">
        <v>1064</v>
      </c>
      <c r="M180" t="s">
        <v>14</v>
      </c>
      <c r="N180" s="2"/>
    </row>
    <row r="181" spans="1:14">
      <c r="A181" t="s">
        <v>498</v>
      </c>
      <c r="B181" t="s">
        <v>1057</v>
      </c>
      <c r="C181" t="s">
        <v>1065</v>
      </c>
      <c r="D181" t="s">
        <v>1066</v>
      </c>
      <c r="E181" t="s">
        <v>16</v>
      </c>
      <c r="F181" t="s">
        <v>1067</v>
      </c>
      <c r="G181" t="s">
        <v>1068</v>
      </c>
      <c r="H181" t="s">
        <v>18</v>
      </c>
      <c r="I181" t="s">
        <v>1069</v>
      </c>
      <c r="J181" t="s">
        <v>1070</v>
      </c>
      <c r="K181" t="s">
        <v>14</v>
      </c>
      <c r="L181" t="s">
        <v>1071</v>
      </c>
      <c r="M181" t="s">
        <v>14</v>
      </c>
      <c r="N181" s="2" t="str">
        <f>HYPERLINK("https://electionmgmt.vermont.gov/TFA/DownLoadFinancialDisclosure?FileName=Lefebvre Paul Ess-Cal-Orl State Rep Independent FD_650ab355-bf7b-46ea-8297-57027e2f14b2.pdf", "Lefebvre Paul Ess-Cal-Orl State Rep Independent FD_650ab355-bf7b-46ea-8297-57027e2f14b2.pdf")</f>
        <v>Lefebvre Paul Ess-Cal-Orl State Rep Independent FD_650ab355-bf7b-46ea-8297-57027e2f14b2.pdf</v>
      </c>
    </row>
    <row r="182" spans="1:14">
      <c r="A182" t="s">
        <v>498</v>
      </c>
      <c r="B182" t="s">
        <v>1072</v>
      </c>
      <c r="C182" t="s">
        <v>1073</v>
      </c>
      <c r="D182" t="s">
        <v>59</v>
      </c>
      <c r="E182" t="s">
        <v>16</v>
      </c>
      <c r="F182" t="s">
        <v>1074</v>
      </c>
      <c r="G182" t="s">
        <v>59</v>
      </c>
      <c r="H182" t="s">
        <v>18</v>
      </c>
      <c r="I182" t="s">
        <v>195</v>
      </c>
      <c r="J182" t="s">
        <v>1075</v>
      </c>
      <c r="K182" t="s">
        <v>1076</v>
      </c>
      <c r="L182" t="s">
        <v>1077</v>
      </c>
      <c r="M182" t="s">
        <v>14</v>
      </c>
      <c r="N182" s="2" t="str">
        <f>HYPERLINK("https://electionmgmt.vermont.gov/TFA/DownLoadFinancialDisclosure?FileName=Chiappinelli Ben Franklin 1 state rep independent FD_8acb347a-9cc9-4ff7-a288-1f948d34e2ae.pdf", "Chiappinelli Ben Franklin 1 state rep independent FD_8acb347a-9cc9-4ff7-a288-1f948d34e2ae.pdf")</f>
        <v>Chiappinelli Ben Franklin 1 state rep independent FD_8acb347a-9cc9-4ff7-a288-1f948d34e2ae.pdf</v>
      </c>
    </row>
    <row r="183" spans="1:14">
      <c r="A183" t="s">
        <v>498</v>
      </c>
      <c r="B183" t="s">
        <v>1072</v>
      </c>
      <c r="C183" t="s">
        <v>1078</v>
      </c>
      <c r="D183" t="s">
        <v>59</v>
      </c>
      <c r="E183" t="s">
        <v>20</v>
      </c>
      <c r="F183" t="s">
        <v>1079</v>
      </c>
      <c r="G183" t="s">
        <v>59</v>
      </c>
      <c r="H183" t="s">
        <v>18</v>
      </c>
      <c r="I183" t="s">
        <v>36</v>
      </c>
      <c r="J183" t="s">
        <v>1080</v>
      </c>
      <c r="K183" t="s">
        <v>1080</v>
      </c>
      <c r="L183" t="s">
        <v>1081</v>
      </c>
      <c r="M183" t="s">
        <v>14</v>
      </c>
      <c r="N183" s="2"/>
    </row>
    <row r="184" spans="1:14">
      <c r="A184" t="s">
        <v>498</v>
      </c>
      <c r="B184" t="s">
        <v>1082</v>
      </c>
      <c r="C184" t="s">
        <v>1083</v>
      </c>
      <c r="D184" t="s">
        <v>1084</v>
      </c>
      <c r="E184" t="s">
        <v>16</v>
      </c>
      <c r="F184" t="s">
        <v>1085</v>
      </c>
      <c r="G184" t="s">
        <v>1084</v>
      </c>
      <c r="H184" t="s">
        <v>18</v>
      </c>
      <c r="I184" t="s">
        <v>1086</v>
      </c>
      <c r="J184" t="s">
        <v>1087</v>
      </c>
      <c r="K184" t="s">
        <v>1087</v>
      </c>
      <c r="L184" t="s">
        <v>1088</v>
      </c>
      <c r="M184" t="s">
        <v>1089</v>
      </c>
      <c r="N184" s="2" t="str">
        <f>HYPERLINK("https://electionmgmt.vermont.gov/TFA/DownLoadFinancialDisclosure?FileName=Murphy Barbara Franklin 2 State Rep Independent FD_f4cda99c-0a2d-4b38-bfcb-0002c03f9708.pdf", "Murphy Barbara Franklin 2 State Rep Independent FD_f4cda99c-0a2d-4b38-bfcb-0002c03f9708.pdf")</f>
        <v>Murphy Barbara Franklin 2 State Rep Independent FD_f4cda99c-0a2d-4b38-bfcb-0002c03f9708.pdf</v>
      </c>
    </row>
    <row r="185" spans="1:14">
      <c r="A185" t="s">
        <v>498</v>
      </c>
      <c r="B185" t="s">
        <v>1090</v>
      </c>
      <c r="C185" t="s">
        <v>1091</v>
      </c>
      <c r="D185" t="s">
        <v>34</v>
      </c>
      <c r="E185" t="s">
        <v>16</v>
      </c>
      <c r="F185" t="s">
        <v>35</v>
      </c>
      <c r="G185" t="s">
        <v>34</v>
      </c>
      <c r="H185" t="s">
        <v>18</v>
      </c>
      <c r="I185" t="s">
        <v>36</v>
      </c>
      <c r="J185" t="s">
        <v>37</v>
      </c>
      <c r="K185" t="s">
        <v>37</v>
      </c>
      <c r="L185" t="s">
        <v>38</v>
      </c>
      <c r="M185" t="s">
        <v>14</v>
      </c>
      <c r="N185" s="2" t="str">
        <f>HYPERLINK("https://electionmgmt.vermont.gov/TFA/DownLoadFinancialDisclosure?FileName=Billado Wayne State Rep and State Senate Independent FD_e3996906-201e-463b-b6a6-83493bea3177.pdf", "Billado Wayne State Rep and State Senate Independent FD_e3996906-201e-463b-b6a6-83493bea3177.pdf")</f>
        <v>Billado Wayne State Rep and State Senate Independent FD_e3996906-201e-463b-b6a6-83493bea3177.pdf</v>
      </c>
    </row>
    <row r="186" spans="1:14">
      <c r="A186" t="s">
        <v>498</v>
      </c>
      <c r="B186" t="s">
        <v>1090</v>
      </c>
      <c r="C186" t="s">
        <v>1092</v>
      </c>
      <c r="D186" t="s">
        <v>283</v>
      </c>
      <c r="E186" t="s">
        <v>20</v>
      </c>
      <c r="F186" t="s">
        <v>1093</v>
      </c>
      <c r="G186" t="s">
        <v>283</v>
      </c>
      <c r="H186" t="s">
        <v>18</v>
      </c>
      <c r="I186" t="s">
        <v>36</v>
      </c>
      <c r="J186" t="s">
        <v>1094</v>
      </c>
      <c r="K186" t="s">
        <v>1095</v>
      </c>
      <c r="L186" t="s">
        <v>1096</v>
      </c>
      <c r="M186" t="s">
        <v>14</v>
      </c>
      <c r="N186" s="2"/>
    </row>
    <row r="187" spans="1:14">
      <c r="A187" t="s">
        <v>498</v>
      </c>
      <c r="B187" t="s">
        <v>1090</v>
      </c>
      <c r="C187" t="s">
        <v>1097</v>
      </c>
      <c r="D187" t="s">
        <v>34</v>
      </c>
      <c r="E187" t="s">
        <v>15</v>
      </c>
      <c r="F187" t="s">
        <v>1098</v>
      </c>
      <c r="G187" t="s">
        <v>34</v>
      </c>
      <c r="H187" t="s">
        <v>18</v>
      </c>
      <c r="I187" t="s">
        <v>36</v>
      </c>
      <c r="J187" t="s">
        <v>1099</v>
      </c>
      <c r="K187" t="s">
        <v>1099</v>
      </c>
      <c r="L187" t="s">
        <v>1100</v>
      </c>
      <c r="M187" t="s">
        <v>1101</v>
      </c>
      <c r="N187" s="2"/>
    </row>
    <row r="188" spans="1:14">
      <c r="A188" t="s">
        <v>498</v>
      </c>
      <c r="B188" t="s">
        <v>1090</v>
      </c>
      <c r="C188" t="s">
        <v>1102</v>
      </c>
      <c r="D188" t="s">
        <v>34</v>
      </c>
      <c r="E188" t="s">
        <v>15</v>
      </c>
      <c r="F188" t="s">
        <v>1103</v>
      </c>
      <c r="G188" t="s">
        <v>34</v>
      </c>
      <c r="H188" t="s">
        <v>18</v>
      </c>
      <c r="I188" t="s">
        <v>36</v>
      </c>
      <c r="J188" t="s">
        <v>1104</v>
      </c>
      <c r="K188" t="s">
        <v>14</v>
      </c>
      <c r="L188" t="s">
        <v>1105</v>
      </c>
      <c r="M188" t="s">
        <v>14</v>
      </c>
      <c r="N188" s="2"/>
    </row>
    <row r="189" spans="1:14">
      <c r="A189" t="s">
        <v>498</v>
      </c>
      <c r="B189" t="s">
        <v>1090</v>
      </c>
      <c r="C189" t="s">
        <v>1106</v>
      </c>
      <c r="D189" t="s">
        <v>283</v>
      </c>
      <c r="E189" t="s">
        <v>20</v>
      </c>
      <c r="F189" t="s">
        <v>1107</v>
      </c>
      <c r="G189" t="s">
        <v>283</v>
      </c>
      <c r="H189" t="s">
        <v>18</v>
      </c>
      <c r="I189" t="s">
        <v>36</v>
      </c>
      <c r="J189" t="s">
        <v>1108</v>
      </c>
      <c r="K189" t="s">
        <v>14</v>
      </c>
      <c r="L189" t="s">
        <v>1109</v>
      </c>
      <c r="M189" t="s">
        <v>1110</v>
      </c>
      <c r="N189" s="2"/>
    </row>
    <row r="190" spans="1:14">
      <c r="A190" t="s">
        <v>498</v>
      </c>
      <c r="B190" t="s">
        <v>1111</v>
      </c>
      <c r="C190" t="s">
        <v>1112</v>
      </c>
      <c r="D190" t="s">
        <v>283</v>
      </c>
      <c r="E190" t="s">
        <v>270</v>
      </c>
      <c r="F190" t="s">
        <v>1113</v>
      </c>
      <c r="G190" t="s">
        <v>1114</v>
      </c>
      <c r="H190" t="s">
        <v>18</v>
      </c>
      <c r="I190" t="s">
        <v>36</v>
      </c>
      <c r="J190" t="s">
        <v>1115</v>
      </c>
      <c r="K190" t="s">
        <v>1115</v>
      </c>
      <c r="L190" t="s">
        <v>1116</v>
      </c>
      <c r="M190" t="s">
        <v>14</v>
      </c>
      <c r="N190" s="2"/>
    </row>
    <row r="191" spans="1:14">
      <c r="A191" t="s">
        <v>498</v>
      </c>
      <c r="B191" t="s">
        <v>1117</v>
      </c>
      <c r="C191" t="s">
        <v>1118</v>
      </c>
      <c r="D191" t="s">
        <v>269</v>
      </c>
      <c r="E191" t="s">
        <v>15</v>
      </c>
      <c r="F191" t="s">
        <v>1119</v>
      </c>
      <c r="G191" t="s">
        <v>272</v>
      </c>
      <c r="H191" t="s">
        <v>18</v>
      </c>
      <c r="I191" t="s">
        <v>36</v>
      </c>
      <c r="J191" t="s">
        <v>1120</v>
      </c>
      <c r="K191" t="s">
        <v>1121</v>
      </c>
      <c r="L191" t="s">
        <v>1122</v>
      </c>
      <c r="M191" t="s">
        <v>1123</v>
      </c>
      <c r="N191" s="2"/>
    </row>
    <row r="192" spans="1:14">
      <c r="A192" t="s">
        <v>498</v>
      </c>
      <c r="B192" t="s">
        <v>1117</v>
      </c>
      <c r="C192" t="s">
        <v>1124</v>
      </c>
      <c r="D192" t="s">
        <v>1125</v>
      </c>
      <c r="E192" t="s">
        <v>20</v>
      </c>
      <c r="F192" t="s">
        <v>1126</v>
      </c>
      <c r="G192" t="s">
        <v>1125</v>
      </c>
      <c r="H192" t="s">
        <v>18</v>
      </c>
      <c r="I192" t="s">
        <v>1127</v>
      </c>
      <c r="J192" t="s">
        <v>14</v>
      </c>
      <c r="K192" t="s">
        <v>14</v>
      </c>
      <c r="L192" t="s">
        <v>1128</v>
      </c>
      <c r="M192" t="s">
        <v>14</v>
      </c>
      <c r="N192" s="2"/>
    </row>
    <row r="193" spans="1:14">
      <c r="A193" t="s">
        <v>498</v>
      </c>
      <c r="B193" t="s">
        <v>1117</v>
      </c>
      <c r="C193" t="s">
        <v>1129</v>
      </c>
      <c r="D193" t="s">
        <v>269</v>
      </c>
      <c r="E193" t="s">
        <v>270</v>
      </c>
      <c r="F193" t="s">
        <v>1130</v>
      </c>
      <c r="G193" t="s">
        <v>269</v>
      </c>
      <c r="H193" t="s">
        <v>18</v>
      </c>
      <c r="I193" t="s">
        <v>278</v>
      </c>
      <c r="J193" t="s">
        <v>1131</v>
      </c>
      <c r="K193" t="s">
        <v>1131</v>
      </c>
      <c r="L193" t="s">
        <v>1132</v>
      </c>
      <c r="M193" t="s">
        <v>14</v>
      </c>
      <c r="N193" s="2"/>
    </row>
    <row r="194" spans="1:14">
      <c r="A194" t="s">
        <v>498</v>
      </c>
      <c r="B194" t="s">
        <v>1133</v>
      </c>
      <c r="C194" t="s">
        <v>1134</v>
      </c>
      <c r="D194" t="s">
        <v>1135</v>
      </c>
      <c r="E194" t="s">
        <v>15</v>
      </c>
      <c r="F194" t="s">
        <v>1136</v>
      </c>
      <c r="G194" t="s">
        <v>1135</v>
      </c>
      <c r="H194" t="s">
        <v>18</v>
      </c>
      <c r="I194" t="s">
        <v>1137</v>
      </c>
      <c r="J194" t="s">
        <v>1138</v>
      </c>
      <c r="K194" t="s">
        <v>1138</v>
      </c>
      <c r="L194" t="s">
        <v>1139</v>
      </c>
      <c r="M194" t="s">
        <v>1140</v>
      </c>
      <c r="N194" s="2"/>
    </row>
    <row r="195" spans="1:14">
      <c r="A195" t="s">
        <v>498</v>
      </c>
      <c r="B195" t="s">
        <v>1133</v>
      </c>
      <c r="C195" t="s">
        <v>1141</v>
      </c>
      <c r="D195" t="s">
        <v>1135</v>
      </c>
      <c r="E195" t="s">
        <v>20</v>
      </c>
      <c r="F195" t="s">
        <v>1142</v>
      </c>
      <c r="G195" t="s">
        <v>1143</v>
      </c>
      <c r="H195" t="s">
        <v>18</v>
      </c>
      <c r="I195" t="s">
        <v>1137</v>
      </c>
      <c r="J195" t="s">
        <v>1144</v>
      </c>
      <c r="K195" t="s">
        <v>1144</v>
      </c>
      <c r="L195" t="s">
        <v>1145</v>
      </c>
      <c r="M195" t="s">
        <v>1146</v>
      </c>
      <c r="N195" s="2"/>
    </row>
    <row r="196" spans="1:14">
      <c r="A196" t="s">
        <v>498</v>
      </c>
      <c r="B196" t="s">
        <v>1133</v>
      </c>
      <c r="C196" t="s">
        <v>1147</v>
      </c>
      <c r="D196" t="s">
        <v>1148</v>
      </c>
      <c r="E196" t="s">
        <v>20</v>
      </c>
      <c r="F196" t="s">
        <v>1149</v>
      </c>
      <c r="G196" t="s">
        <v>1148</v>
      </c>
      <c r="H196" t="s">
        <v>18</v>
      </c>
      <c r="I196" t="s">
        <v>1150</v>
      </c>
      <c r="J196" t="s">
        <v>1151</v>
      </c>
      <c r="K196" t="s">
        <v>1152</v>
      </c>
      <c r="L196" t="s">
        <v>1153</v>
      </c>
      <c r="M196" t="s">
        <v>14</v>
      </c>
      <c r="N196" s="2" t="str">
        <f>HYPERLINK("https://electionmgmt.vermont.gov/TFA/DownLoadFinancialDisclosure?FileName=Franklin 5 Republican Martin Paul FD_5cb90526-7e5a-4c4f-948e-7bd9f9dd4646.pdf", "Franklin 5 Republican Martin Paul FD_5cb90526-7e5a-4c4f-948e-7bd9f9dd4646.pdf")</f>
        <v>Franklin 5 Republican Martin Paul FD_5cb90526-7e5a-4c4f-948e-7bd9f9dd4646.pdf</v>
      </c>
    </row>
    <row r="197" spans="1:14">
      <c r="A197" t="s">
        <v>498</v>
      </c>
      <c r="B197" t="s">
        <v>1133</v>
      </c>
      <c r="C197" t="s">
        <v>1154</v>
      </c>
      <c r="D197" t="s">
        <v>1155</v>
      </c>
      <c r="E197" t="s">
        <v>15</v>
      </c>
      <c r="F197" t="s">
        <v>1156</v>
      </c>
      <c r="G197" t="s">
        <v>269</v>
      </c>
      <c r="H197" t="s">
        <v>18</v>
      </c>
      <c r="I197" t="s">
        <v>278</v>
      </c>
      <c r="J197" t="s">
        <v>1157</v>
      </c>
      <c r="K197" t="s">
        <v>1158</v>
      </c>
      <c r="L197" t="s">
        <v>1159</v>
      </c>
      <c r="M197" t="s">
        <v>14</v>
      </c>
      <c r="N197" s="2"/>
    </row>
    <row r="198" spans="1:14">
      <c r="A198" t="s">
        <v>498</v>
      </c>
      <c r="B198" t="s">
        <v>1160</v>
      </c>
      <c r="C198" t="s">
        <v>1161</v>
      </c>
      <c r="D198" t="s">
        <v>1162</v>
      </c>
      <c r="E198" t="s">
        <v>270</v>
      </c>
      <c r="F198" t="s">
        <v>1163</v>
      </c>
      <c r="G198" t="s">
        <v>1162</v>
      </c>
      <c r="H198" t="s">
        <v>18</v>
      </c>
      <c r="I198" t="s">
        <v>1164</v>
      </c>
      <c r="J198" t="s">
        <v>1165</v>
      </c>
      <c r="K198" t="s">
        <v>1166</v>
      </c>
      <c r="L198" t="s">
        <v>1167</v>
      </c>
      <c r="M198" t="s">
        <v>1168</v>
      </c>
      <c r="N198" s="2"/>
    </row>
    <row r="199" spans="1:14">
      <c r="A199" t="s">
        <v>498</v>
      </c>
      <c r="B199" t="s">
        <v>1169</v>
      </c>
      <c r="C199" t="s">
        <v>1170</v>
      </c>
      <c r="D199" t="s">
        <v>1171</v>
      </c>
      <c r="E199" t="s">
        <v>20</v>
      </c>
      <c r="F199" t="s">
        <v>1172</v>
      </c>
      <c r="G199" t="s">
        <v>1143</v>
      </c>
      <c r="H199" t="s">
        <v>18</v>
      </c>
      <c r="I199" t="s">
        <v>1137</v>
      </c>
      <c r="J199" t="s">
        <v>1173</v>
      </c>
      <c r="K199" t="s">
        <v>14</v>
      </c>
      <c r="L199" t="s">
        <v>1174</v>
      </c>
      <c r="M199" t="s">
        <v>14</v>
      </c>
      <c r="N199" s="2"/>
    </row>
    <row r="200" spans="1:14">
      <c r="A200" t="s">
        <v>498</v>
      </c>
      <c r="B200" t="s">
        <v>1169</v>
      </c>
      <c r="C200" t="s">
        <v>1175</v>
      </c>
      <c r="D200" t="s">
        <v>1171</v>
      </c>
      <c r="E200" t="s">
        <v>51</v>
      </c>
      <c r="F200" t="s">
        <v>1176</v>
      </c>
      <c r="G200" t="s">
        <v>1171</v>
      </c>
      <c r="H200" t="s">
        <v>18</v>
      </c>
      <c r="I200" t="s">
        <v>1137</v>
      </c>
      <c r="J200" t="s">
        <v>1177</v>
      </c>
      <c r="K200" t="s">
        <v>14</v>
      </c>
      <c r="L200" t="s">
        <v>1178</v>
      </c>
      <c r="M200" t="s">
        <v>14</v>
      </c>
      <c r="N200" s="2"/>
    </row>
    <row r="201" spans="1:14">
      <c r="A201" t="s">
        <v>498</v>
      </c>
      <c r="B201" t="s">
        <v>1179</v>
      </c>
      <c r="C201" t="s">
        <v>1180</v>
      </c>
      <c r="D201" t="s">
        <v>1181</v>
      </c>
      <c r="E201" t="s">
        <v>15</v>
      </c>
      <c r="F201" t="s">
        <v>1182</v>
      </c>
      <c r="G201" t="s">
        <v>1181</v>
      </c>
      <c r="H201" t="s">
        <v>18</v>
      </c>
      <c r="I201" t="s">
        <v>1183</v>
      </c>
      <c r="J201" t="s">
        <v>1184</v>
      </c>
      <c r="K201" t="s">
        <v>1184</v>
      </c>
      <c r="L201" t="s">
        <v>1185</v>
      </c>
      <c r="M201" t="s">
        <v>14</v>
      </c>
      <c r="N201" s="2"/>
    </row>
    <row r="202" spans="1:14">
      <c r="A202" t="s">
        <v>498</v>
      </c>
      <c r="B202" t="s">
        <v>1179</v>
      </c>
      <c r="C202" t="s">
        <v>1186</v>
      </c>
      <c r="D202" t="s">
        <v>1187</v>
      </c>
      <c r="E202" t="s">
        <v>15</v>
      </c>
      <c r="F202" t="s">
        <v>1188</v>
      </c>
      <c r="G202" t="s">
        <v>1187</v>
      </c>
      <c r="H202" t="s">
        <v>18</v>
      </c>
      <c r="I202" t="s">
        <v>1189</v>
      </c>
      <c r="J202" t="s">
        <v>1190</v>
      </c>
      <c r="K202" t="s">
        <v>1190</v>
      </c>
      <c r="L202" t="s">
        <v>1191</v>
      </c>
      <c r="M202" t="s">
        <v>1192</v>
      </c>
      <c r="N202" s="2"/>
    </row>
    <row r="203" spans="1:14">
      <c r="A203" t="s">
        <v>498</v>
      </c>
      <c r="B203" t="s">
        <v>1179</v>
      </c>
      <c r="C203" t="s">
        <v>1193</v>
      </c>
      <c r="D203" t="s">
        <v>176</v>
      </c>
      <c r="E203" t="s">
        <v>20</v>
      </c>
      <c r="F203" t="s">
        <v>1194</v>
      </c>
      <c r="G203" t="s">
        <v>176</v>
      </c>
      <c r="H203" t="s">
        <v>18</v>
      </c>
      <c r="I203" t="s">
        <v>195</v>
      </c>
      <c r="J203" t="s">
        <v>1195</v>
      </c>
      <c r="K203" t="s">
        <v>1195</v>
      </c>
      <c r="L203" t="s">
        <v>1196</v>
      </c>
      <c r="M203" t="s">
        <v>14</v>
      </c>
      <c r="N203" s="2"/>
    </row>
    <row r="204" spans="1:14">
      <c r="A204" t="s">
        <v>498</v>
      </c>
      <c r="B204" t="s">
        <v>1179</v>
      </c>
      <c r="C204" t="s">
        <v>1197</v>
      </c>
      <c r="D204" t="s">
        <v>176</v>
      </c>
      <c r="E204" t="s">
        <v>20</v>
      </c>
      <c r="F204" t="s">
        <v>1198</v>
      </c>
      <c r="G204" t="s">
        <v>176</v>
      </c>
      <c r="H204" t="s">
        <v>18</v>
      </c>
      <c r="I204" t="s">
        <v>195</v>
      </c>
      <c r="J204" t="s">
        <v>1199</v>
      </c>
      <c r="K204" t="s">
        <v>1199</v>
      </c>
      <c r="L204" t="s">
        <v>1200</v>
      </c>
      <c r="M204" t="s">
        <v>14</v>
      </c>
      <c r="N204" s="2"/>
    </row>
    <row r="205" spans="1:14">
      <c r="A205" t="s">
        <v>498</v>
      </c>
      <c r="B205" t="s">
        <v>1201</v>
      </c>
      <c r="C205" t="s">
        <v>1202</v>
      </c>
      <c r="D205" t="s">
        <v>1203</v>
      </c>
      <c r="E205" t="s">
        <v>15</v>
      </c>
      <c r="F205" t="s">
        <v>1204</v>
      </c>
      <c r="G205" t="s">
        <v>1203</v>
      </c>
      <c r="H205" t="s">
        <v>18</v>
      </c>
      <c r="I205" t="s">
        <v>1205</v>
      </c>
      <c r="J205" t="s">
        <v>14</v>
      </c>
      <c r="K205" t="s">
        <v>14</v>
      </c>
      <c r="L205" t="s">
        <v>1206</v>
      </c>
      <c r="M205" t="s">
        <v>1207</v>
      </c>
      <c r="N205" s="2"/>
    </row>
    <row r="206" spans="1:14">
      <c r="A206" t="s">
        <v>498</v>
      </c>
      <c r="B206" t="s">
        <v>1201</v>
      </c>
      <c r="C206" t="s">
        <v>1208</v>
      </c>
      <c r="D206" t="s">
        <v>1203</v>
      </c>
      <c r="E206" t="s">
        <v>20</v>
      </c>
      <c r="F206" t="s">
        <v>1209</v>
      </c>
      <c r="G206" t="s">
        <v>1203</v>
      </c>
      <c r="H206" t="s">
        <v>18</v>
      </c>
      <c r="I206" t="s">
        <v>1205</v>
      </c>
      <c r="J206" t="s">
        <v>1210</v>
      </c>
      <c r="K206" t="s">
        <v>14</v>
      </c>
      <c r="L206" t="s">
        <v>1211</v>
      </c>
      <c r="M206" t="s">
        <v>1212</v>
      </c>
      <c r="N206" s="2"/>
    </row>
    <row r="207" spans="1:14">
      <c r="A207" t="s">
        <v>498</v>
      </c>
      <c r="B207" t="s">
        <v>1213</v>
      </c>
      <c r="C207" t="s">
        <v>1214</v>
      </c>
      <c r="D207" t="s">
        <v>1215</v>
      </c>
      <c r="E207" t="s">
        <v>20</v>
      </c>
      <c r="F207" t="s">
        <v>1216</v>
      </c>
      <c r="G207" t="s">
        <v>1215</v>
      </c>
      <c r="H207" t="s">
        <v>18</v>
      </c>
      <c r="I207" t="s">
        <v>1217</v>
      </c>
      <c r="J207" t="s">
        <v>1218</v>
      </c>
      <c r="K207" t="s">
        <v>1218</v>
      </c>
      <c r="L207" t="s">
        <v>1219</v>
      </c>
      <c r="M207" t="s">
        <v>14</v>
      </c>
      <c r="N207" s="2"/>
    </row>
    <row r="208" spans="1:14">
      <c r="A208" t="s">
        <v>498</v>
      </c>
      <c r="B208" t="s">
        <v>1213</v>
      </c>
      <c r="C208" t="s">
        <v>1220</v>
      </c>
      <c r="D208" t="s">
        <v>1215</v>
      </c>
      <c r="E208" t="s">
        <v>15</v>
      </c>
      <c r="F208" t="s">
        <v>1221</v>
      </c>
      <c r="G208" t="s">
        <v>1215</v>
      </c>
      <c r="H208" t="s">
        <v>18</v>
      </c>
      <c r="I208" t="s">
        <v>1217</v>
      </c>
      <c r="J208" t="s">
        <v>1222</v>
      </c>
      <c r="K208" t="s">
        <v>1222</v>
      </c>
      <c r="L208" t="s">
        <v>1223</v>
      </c>
      <c r="M208" t="s">
        <v>14</v>
      </c>
      <c r="N208" s="2"/>
    </row>
    <row r="209" spans="1:14">
      <c r="A209" t="s">
        <v>498</v>
      </c>
      <c r="B209" t="s">
        <v>1213</v>
      </c>
      <c r="C209" t="s">
        <v>1224</v>
      </c>
      <c r="D209" t="s">
        <v>1225</v>
      </c>
      <c r="E209" t="s">
        <v>15</v>
      </c>
      <c r="F209" t="s">
        <v>1226</v>
      </c>
      <c r="G209" t="s">
        <v>1225</v>
      </c>
      <c r="H209" t="s">
        <v>18</v>
      </c>
      <c r="I209" t="s">
        <v>1227</v>
      </c>
      <c r="J209" t="s">
        <v>1228</v>
      </c>
      <c r="K209" t="s">
        <v>1228</v>
      </c>
      <c r="L209" t="s">
        <v>1229</v>
      </c>
      <c r="M209" t="s">
        <v>1230</v>
      </c>
      <c r="N209" s="2"/>
    </row>
    <row r="210" spans="1:14">
      <c r="A210" t="s">
        <v>498</v>
      </c>
      <c r="B210" t="s">
        <v>1213</v>
      </c>
      <c r="C210" t="s">
        <v>1231</v>
      </c>
      <c r="D210" t="s">
        <v>1232</v>
      </c>
      <c r="E210" t="s">
        <v>20</v>
      </c>
      <c r="F210" t="s">
        <v>1233</v>
      </c>
      <c r="G210" t="s">
        <v>1232</v>
      </c>
      <c r="H210" t="s">
        <v>18</v>
      </c>
      <c r="I210" t="s">
        <v>1234</v>
      </c>
      <c r="J210" t="s">
        <v>1235</v>
      </c>
      <c r="K210" t="s">
        <v>1235</v>
      </c>
      <c r="L210" t="s">
        <v>1236</v>
      </c>
      <c r="M210" t="s">
        <v>1237</v>
      </c>
      <c r="N210" s="2"/>
    </row>
    <row r="211" spans="1:14">
      <c r="A211" t="s">
        <v>498</v>
      </c>
      <c r="B211" t="s">
        <v>1238</v>
      </c>
      <c r="C211" t="s">
        <v>1239</v>
      </c>
      <c r="D211" t="s">
        <v>1240</v>
      </c>
      <c r="E211" t="s">
        <v>15</v>
      </c>
      <c r="F211" t="s">
        <v>1241</v>
      </c>
      <c r="G211" t="s">
        <v>1240</v>
      </c>
      <c r="H211" t="s">
        <v>18</v>
      </c>
      <c r="I211" t="s">
        <v>1242</v>
      </c>
      <c r="J211" t="s">
        <v>1243</v>
      </c>
      <c r="K211" t="s">
        <v>1243</v>
      </c>
      <c r="L211" t="s">
        <v>1244</v>
      </c>
      <c r="M211" t="s">
        <v>1245</v>
      </c>
      <c r="N211" s="2"/>
    </row>
    <row r="212" spans="1:14">
      <c r="A212" t="s">
        <v>498</v>
      </c>
      <c r="B212" t="s">
        <v>1238</v>
      </c>
      <c r="C212" t="s">
        <v>1246</v>
      </c>
      <c r="D212" t="s">
        <v>302</v>
      </c>
      <c r="E212" t="s">
        <v>20</v>
      </c>
      <c r="F212" t="s">
        <v>1247</v>
      </c>
      <c r="G212" t="s">
        <v>1248</v>
      </c>
      <c r="H212" t="s">
        <v>18</v>
      </c>
      <c r="I212" t="s">
        <v>1249</v>
      </c>
      <c r="J212" t="s">
        <v>1250</v>
      </c>
      <c r="K212" t="s">
        <v>1250</v>
      </c>
      <c r="L212" t="s">
        <v>1251</v>
      </c>
      <c r="M212" t="s">
        <v>1252</v>
      </c>
      <c r="N212" s="2"/>
    </row>
    <row r="213" spans="1:14">
      <c r="A213" t="s">
        <v>498</v>
      </c>
      <c r="B213" t="s">
        <v>1253</v>
      </c>
      <c r="C213" t="s">
        <v>1254</v>
      </c>
      <c r="D213" t="s">
        <v>1255</v>
      </c>
      <c r="E213" t="s">
        <v>20</v>
      </c>
      <c r="F213" t="s">
        <v>1256</v>
      </c>
      <c r="G213" t="s">
        <v>1255</v>
      </c>
      <c r="H213" t="s">
        <v>18</v>
      </c>
      <c r="I213" t="s">
        <v>1257</v>
      </c>
      <c r="J213" t="s">
        <v>1258</v>
      </c>
      <c r="K213" t="s">
        <v>1259</v>
      </c>
      <c r="L213" t="s">
        <v>1260</v>
      </c>
      <c r="M213" t="s">
        <v>14</v>
      </c>
      <c r="N213" s="2"/>
    </row>
    <row r="214" spans="1:14">
      <c r="A214" t="s">
        <v>498</v>
      </c>
      <c r="B214" t="s">
        <v>1253</v>
      </c>
      <c r="C214" t="s">
        <v>1261</v>
      </c>
      <c r="D214" t="s">
        <v>1255</v>
      </c>
      <c r="E214" t="s">
        <v>20</v>
      </c>
      <c r="F214" t="s">
        <v>1262</v>
      </c>
      <c r="G214" t="s">
        <v>1255</v>
      </c>
      <c r="H214" t="s">
        <v>18</v>
      </c>
      <c r="I214" t="s">
        <v>1257</v>
      </c>
      <c r="J214" t="s">
        <v>1263</v>
      </c>
      <c r="K214" t="s">
        <v>14</v>
      </c>
      <c r="L214" t="s">
        <v>1264</v>
      </c>
      <c r="M214" t="s">
        <v>1265</v>
      </c>
      <c r="N214" s="2"/>
    </row>
    <row r="215" spans="1:14">
      <c r="A215" t="s">
        <v>498</v>
      </c>
      <c r="B215" t="s">
        <v>1253</v>
      </c>
      <c r="C215" t="s">
        <v>1266</v>
      </c>
      <c r="D215" t="s">
        <v>1267</v>
      </c>
      <c r="E215" t="s">
        <v>15</v>
      </c>
      <c r="F215" t="s">
        <v>1268</v>
      </c>
      <c r="G215" t="s">
        <v>1267</v>
      </c>
      <c r="H215" t="s">
        <v>18</v>
      </c>
      <c r="I215" t="s">
        <v>392</v>
      </c>
      <c r="J215" t="s">
        <v>1269</v>
      </c>
      <c r="K215" t="s">
        <v>1269</v>
      </c>
      <c r="L215" t="s">
        <v>1270</v>
      </c>
      <c r="M215" t="s">
        <v>1271</v>
      </c>
      <c r="N215" s="2"/>
    </row>
    <row r="216" spans="1:14">
      <c r="A216" t="s">
        <v>498</v>
      </c>
      <c r="B216" t="s">
        <v>1253</v>
      </c>
      <c r="C216" t="s">
        <v>1272</v>
      </c>
      <c r="D216" t="s">
        <v>1255</v>
      </c>
      <c r="E216" t="s">
        <v>15</v>
      </c>
      <c r="F216" t="s">
        <v>1273</v>
      </c>
      <c r="G216" t="s">
        <v>1255</v>
      </c>
      <c r="H216" t="s">
        <v>18</v>
      </c>
      <c r="I216" t="s">
        <v>1257</v>
      </c>
      <c r="J216" t="s">
        <v>1274</v>
      </c>
      <c r="K216" t="s">
        <v>14</v>
      </c>
      <c r="L216" t="s">
        <v>1275</v>
      </c>
      <c r="M216" t="s">
        <v>14</v>
      </c>
      <c r="N216" s="2"/>
    </row>
    <row r="217" spans="1:14">
      <c r="A217" t="s">
        <v>498</v>
      </c>
      <c r="B217" t="s">
        <v>1276</v>
      </c>
      <c r="C217" t="s">
        <v>1277</v>
      </c>
      <c r="D217" t="s">
        <v>19</v>
      </c>
      <c r="E217" t="s">
        <v>57</v>
      </c>
      <c r="F217" t="s">
        <v>1278</v>
      </c>
      <c r="G217" t="s">
        <v>1279</v>
      </c>
      <c r="H217" t="s">
        <v>18</v>
      </c>
      <c r="I217" t="s">
        <v>1280</v>
      </c>
      <c r="J217" t="s">
        <v>1281</v>
      </c>
      <c r="K217" t="s">
        <v>1281</v>
      </c>
      <c r="L217" t="s">
        <v>1282</v>
      </c>
      <c r="M217" t="s">
        <v>14</v>
      </c>
      <c r="N217" s="2"/>
    </row>
    <row r="218" spans="1:14">
      <c r="A218" t="s">
        <v>498</v>
      </c>
      <c r="B218" t="s">
        <v>1276</v>
      </c>
      <c r="C218" t="s">
        <v>1283</v>
      </c>
      <c r="D218" t="s">
        <v>1284</v>
      </c>
      <c r="E218" t="s">
        <v>15</v>
      </c>
      <c r="F218" t="s">
        <v>1285</v>
      </c>
      <c r="G218" t="s">
        <v>1284</v>
      </c>
      <c r="H218" t="s">
        <v>18</v>
      </c>
      <c r="I218" t="s">
        <v>1286</v>
      </c>
      <c r="J218" t="s">
        <v>1287</v>
      </c>
      <c r="K218" t="s">
        <v>1287</v>
      </c>
      <c r="L218" t="s">
        <v>1288</v>
      </c>
      <c r="M218" t="s">
        <v>1289</v>
      </c>
      <c r="N218" s="2"/>
    </row>
    <row r="219" spans="1:14">
      <c r="A219" t="s">
        <v>498</v>
      </c>
      <c r="B219" t="s">
        <v>1276</v>
      </c>
      <c r="C219" t="s">
        <v>1290</v>
      </c>
      <c r="D219" t="s">
        <v>317</v>
      </c>
      <c r="E219" t="s">
        <v>20</v>
      </c>
      <c r="F219" t="s">
        <v>1291</v>
      </c>
      <c r="G219" t="s">
        <v>317</v>
      </c>
      <c r="H219" t="s">
        <v>18</v>
      </c>
      <c r="I219" t="s">
        <v>319</v>
      </c>
      <c r="J219" t="s">
        <v>1292</v>
      </c>
      <c r="K219" t="s">
        <v>1293</v>
      </c>
      <c r="L219" t="s">
        <v>1294</v>
      </c>
      <c r="M219" t="s">
        <v>14</v>
      </c>
      <c r="N219" s="2"/>
    </row>
    <row r="220" spans="1:14">
      <c r="A220" t="s">
        <v>498</v>
      </c>
      <c r="B220" t="s">
        <v>1276</v>
      </c>
      <c r="C220" t="s">
        <v>1295</v>
      </c>
      <c r="D220" t="s">
        <v>1296</v>
      </c>
      <c r="E220" t="s">
        <v>20</v>
      </c>
      <c r="F220" t="s">
        <v>1297</v>
      </c>
      <c r="G220" t="s">
        <v>1296</v>
      </c>
      <c r="H220" t="s">
        <v>18</v>
      </c>
      <c r="I220" t="s">
        <v>27</v>
      </c>
      <c r="J220" t="s">
        <v>1298</v>
      </c>
      <c r="K220" t="s">
        <v>1298</v>
      </c>
      <c r="L220" t="s">
        <v>1299</v>
      </c>
      <c r="M220" t="s">
        <v>14</v>
      </c>
      <c r="N220" s="2"/>
    </row>
    <row r="221" spans="1:14">
      <c r="A221" t="s">
        <v>498</v>
      </c>
      <c r="B221" t="s">
        <v>1276</v>
      </c>
      <c r="C221" t="s">
        <v>1300</v>
      </c>
      <c r="D221" t="s">
        <v>1301</v>
      </c>
      <c r="E221" t="s">
        <v>15</v>
      </c>
      <c r="F221" t="s">
        <v>1302</v>
      </c>
      <c r="G221" t="s">
        <v>1301</v>
      </c>
      <c r="H221" t="s">
        <v>18</v>
      </c>
      <c r="I221" t="s">
        <v>1303</v>
      </c>
      <c r="J221" t="s">
        <v>1304</v>
      </c>
      <c r="K221" t="s">
        <v>1305</v>
      </c>
      <c r="L221" t="s">
        <v>1306</v>
      </c>
      <c r="M221" t="s">
        <v>1307</v>
      </c>
      <c r="N221" s="2"/>
    </row>
    <row r="222" spans="1:14">
      <c r="A222" t="s">
        <v>498</v>
      </c>
      <c r="B222" t="s">
        <v>1276</v>
      </c>
      <c r="C222" t="s">
        <v>1308</v>
      </c>
      <c r="D222" t="s">
        <v>317</v>
      </c>
      <c r="E222" t="s">
        <v>16</v>
      </c>
      <c r="F222" t="s">
        <v>1309</v>
      </c>
      <c r="G222" t="s">
        <v>317</v>
      </c>
      <c r="H222" t="s">
        <v>18</v>
      </c>
      <c r="I222" t="s">
        <v>319</v>
      </c>
      <c r="J222" t="s">
        <v>1310</v>
      </c>
      <c r="K222" t="s">
        <v>1310</v>
      </c>
      <c r="L222" t="s">
        <v>1311</v>
      </c>
      <c r="M222" t="s">
        <v>1312</v>
      </c>
      <c r="N222" s="2" t="str">
        <f>HYPERLINK("https://electionmgmt.vermont.gov/TFA/DownLoadFinancialDisclosure?FileName=Schneider Rama Orange.1 State Rep independent FD_669e8c65-d7f9-4b6b-a0eb-b1948c09af5b.pdf", "Schneider Rama Orange.1 State Rep independent FD_669e8c65-d7f9-4b6b-a0eb-b1948c09af5b.pdf")</f>
        <v>Schneider Rama Orange.1 State Rep independent FD_669e8c65-d7f9-4b6b-a0eb-b1948c09af5b.pdf</v>
      </c>
    </row>
    <row r="223" spans="1:14">
      <c r="A223" t="s">
        <v>498</v>
      </c>
      <c r="B223" t="s">
        <v>1313</v>
      </c>
      <c r="C223" t="s">
        <v>1314</v>
      </c>
      <c r="D223" t="s">
        <v>1315</v>
      </c>
      <c r="E223" t="s">
        <v>15</v>
      </c>
      <c r="F223" t="s">
        <v>1316</v>
      </c>
      <c r="G223" t="s">
        <v>1315</v>
      </c>
      <c r="H223" t="s">
        <v>18</v>
      </c>
      <c r="I223" t="s">
        <v>1317</v>
      </c>
      <c r="J223" t="s">
        <v>1318</v>
      </c>
      <c r="K223" t="s">
        <v>1319</v>
      </c>
      <c r="L223" t="s">
        <v>1320</v>
      </c>
      <c r="M223" t="s">
        <v>14</v>
      </c>
      <c r="N223" s="2"/>
    </row>
    <row r="224" spans="1:14">
      <c r="A224" t="s">
        <v>498</v>
      </c>
      <c r="B224" t="s">
        <v>1313</v>
      </c>
      <c r="C224" t="s">
        <v>1321</v>
      </c>
      <c r="D224" t="s">
        <v>1315</v>
      </c>
      <c r="E224" t="s">
        <v>20</v>
      </c>
      <c r="F224" t="s">
        <v>1322</v>
      </c>
      <c r="G224" t="s">
        <v>1315</v>
      </c>
      <c r="H224" t="s">
        <v>18</v>
      </c>
      <c r="I224" t="s">
        <v>1317</v>
      </c>
      <c r="J224" t="s">
        <v>1323</v>
      </c>
      <c r="K224" t="s">
        <v>1323</v>
      </c>
      <c r="L224" t="s">
        <v>1324</v>
      </c>
      <c r="M224" t="s">
        <v>14</v>
      </c>
      <c r="N224" s="2"/>
    </row>
    <row r="225" spans="1:14">
      <c r="A225" t="s">
        <v>498</v>
      </c>
      <c r="B225" t="s">
        <v>1325</v>
      </c>
      <c r="C225" t="s">
        <v>1326</v>
      </c>
      <c r="D225" t="s">
        <v>146</v>
      </c>
      <c r="E225" t="s">
        <v>20</v>
      </c>
      <c r="F225" t="s">
        <v>1327</v>
      </c>
      <c r="G225" t="s">
        <v>1315</v>
      </c>
      <c r="H225" t="s">
        <v>18</v>
      </c>
      <c r="I225" t="s">
        <v>1317</v>
      </c>
      <c r="J225" t="s">
        <v>1328</v>
      </c>
      <c r="K225" t="s">
        <v>1328</v>
      </c>
      <c r="L225" t="s">
        <v>1329</v>
      </c>
      <c r="M225" t="s">
        <v>14</v>
      </c>
      <c r="N225" s="2"/>
    </row>
    <row r="226" spans="1:14">
      <c r="A226" t="s">
        <v>498</v>
      </c>
      <c r="B226" t="s">
        <v>1325</v>
      </c>
      <c r="C226" t="s">
        <v>1330</v>
      </c>
      <c r="D226" t="s">
        <v>146</v>
      </c>
      <c r="E226" t="s">
        <v>15</v>
      </c>
      <c r="F226" t="s">
        <v>1331</v>
      </c>
      <c r="G226" t="s">
        <v>1332</v>
      </c>
      <c r="H226" t="s">
        <v>18</v>
      </c>
      <c r="I226" t="s">
        <v>1333</v>
      </c>
      <c r="J226" t="s">
        <v>1334</v>
      </c>
      <c r="K226" t="s">
        <v>1335</v>
      </c>
      <c r="L226" t="s">
        <v>1336</v>
      </c>
      <c r="M226" t="s">
        <v>14</v>
      </c>
      <c r="N226" s="2"/>
    </row>
    <row r="227" spans="1:14">
      <c r="A227" t="s">
        <v>498</v>
      </c>
      <c r="B227" t="s">
        <v>1337</v>
      </c>
      <c r="C227" t="s">
        <v>1338</v>
      </c>
      <c r="D227" t="s">
        <v>1339</v>
      </c>
      <c r="E227" t="s">
        <v>16</v>
      </c>
      <c r="F227" t="s">
        <v>1340</v>
      </c>
      <c r="G227" t="s">
        <v>1341</v>
      </c>
      <c r="H227" t="s">
        <v>18</v>
      </c>
      <c r="I227" t="s">
        <v>1342</v>
      </c>
      <c r="J227" t="s">
        <v>1343</v>
      </c>
      <c r="K227" t="s">
        <v>1343</v>
      </c>
      <c r="L227" t="s">
        <v>1344</v>
      </c>
      <c r="M227" t="s">
        <v>14</v>
      </c>
      <c r="N227" s="2" t="str">
        <f>HYPERLINK("https://electionmgmt.vermont.gov/TFA/DownLoadFinancialDisclosure?FileName=Doering Kevin Org.wash.add state rep independent FD_14df350e-5df3-4344-9da8-d5ce5b5fbd41.pdf", "Doering Kevin Org.wash.add state rep independent FD_14df350e-5df3-4344-9da8-d5ce5b5fbd41.pdf")</f>
        <v>Doering Kevin Org.wash.add state rep independent FD_14df350e-5df3-4344-9da8-d5ce5b5fbd41.pdf</v>
      </c>
    </row>
    <row r="228" spans="1:14">
      <c r="A228" t="s">
        <v>498</v>
      </c>
      <c r="B228" t="s">
        <v>1337</v>
      </c>
      <c r="C228" t="s">
        <v>1345</v>
      </c>
      <c r="D228" t="s">
        <v>1339</v>
      </c>
      <c r="E228" t="s">
        <v>15</v>
      </c>
      <c r="F228" t="s">
        <v>1346</v>
      </c>
      <c r="G228" t="s">
        <v>1347</v>
      </c>
      <c r="H228" t="s">
        <v>18</v>
      </c>
      <c r="I228" t="s">
        <v>1342</v>
      </c>
      <c r="J228" t="s">
        <v>1348</v>
      </c>
      <c r="K228" t="s">
        <v>1349</v>
      </c>
      <c r="L228" t="s">
        <v>1350</v>
      </c>
      <c r="M228" t="s">
        <v>1351</v>
      </c>
      <c r="N228" s="2"/>
    </row>
    <row r="229" spans="1:14">
      <c r="A229" t="s">
        <v>498</v>
      </c>
      <c r="B229" t="s">
        <v>1337</v>
      </c>
      <c r="C229" t="s">
        <v>1352</v>
      </c>
      <c r="D229" t="s">
        <v>1353</v>
      </c>
      <c r="E229" t="s">
        <v>16</v>
      </c>
      <c r="F229" t="s">
        <v>1354</v>
      </c>
      <c r="G229" t="s">
        <v>1353</v>
      </c>
      <c r="H229" t="s">
        <v>18</v>
      </c>
      <c r="I229" t="s">
        <v>1355</v>
      </c>
      <c r="J229" t="s">
        <v>1356</v>
      </c>
      <c r="K229" t="s">
        <v>1357</v>
      </c>
      <c r="L229" t="s">
        <v>1358</v>
      </c>
      <c r="M229" t="s">
        <v>1359</v>
      </c>
      <c r="N229" s="2" t="str">
        <f>HYPERLINK("https://electionmgmt.vermont.gov/TFA/DownLoadFinancialDisclosure?FileName=REED PETER ORA-WASH-ADD Independent FD_4d26bfda-1d3d-486a-a925-d5a3fe144dd7.pdf", "REED PETER ORA-WASH-ADD Independent FD_4d26bfda-1d3d-486a-a925-d5a3fe144dd7.pdf")</f>
        <v>REED PETER ORA-WASH-ADD Independent FD_4d26bfda-1d3d-486a-a925-d5a3fe144dd7.pdf</v>
      </c>
    </row>
    <row r="230" spans="1:14">
      <c r="A230" t="s">
        <v>498</v>
      </c>
      <c r="B230" t="s">
        <v>1337</v>
      </c>
      <c r="C230" t="s">
        <v>1360</v>
      </c>
      <c r="D230" t="s">
        <v>1353</v>
      </c>
      <c r="E230" t="s">
        <v>20</v>
      </c>
      <c r="F230" t="s">
        <v>1361</v>
      </c>
      <c r="G230" t="s">
        <v>1353</v>
      </c>
      <c r="H230" t="s">
        <v>18</v>
      </c>
      <c r="I230" t="s">
        <v>1355</v>
      </c>
      <c r="J230" t="s">
        <v>1362</v>
      </c>
      <c r="K230" t="s">
        <v>1362</v>
      </c>
      <c r="L230" t="s">
        <v>1363</v>
      </c>
      <c r="M230" t="s">
        <v>1364</v>
      </c>
      <c r="N230" s="2"/>
    </row>
    <row r="231" spans="1:14">
      <c r="A231" t="s">
        <v>498</v>
      </c>
      <c r="B231" t="s">
        <v>1337</v>
      </c>
      <c r="C231" t="s">
        <v>1365</v>
      </c>
      <c r="D231" t="s">
        <v>1339</v>
      </c>
      <c r="E231" t="s">
        <v>20</v>
      </c>
      <c r="F231" t="s">
        <v>1366</v>
      </c>
      <c r="G231" t="s">
        <v>1347</v>
      </c>
      <c r="H231" t="s">
        <v>18</v>
      </c>
      <c r="I231" t="s">
        <v>1342</v>
      </c>
      <c r="J231" t="s">
        <v>1367</v>
      </c>
      <c r="K231" t="s">
        <v>1367</v>
      </c>
      <c r="L231" t="s">
        <v>1368</v>
      </c>
      <c r="M231" t="s">
        <v>14</v>
      </c>
      <c r="N231" s="2"/>
    </row>
    <row r="232" spans="1:14">
      <c r="A232" t="s">
        <v>498</v>
      </c>
      <c r="B232" t="s">
        <v>1337</v>
      </c>
      <c r="C232" t="s">
        <v>1369</v>
      </c>
      <c r="D232" t="s">
        <v>1339</v>
      </c>
      <c r="E232" t="s">
        <v>15</v>
      </c>
      <c r="F232" t="s">
        <v>1370</v>
      </c>
      <c r="G232" t="s">
        <v>1339</v>
      </c>
      <c r="H232" t="s">
        <v>18</v>
      </c>
      <c r="I232" t="s">
        <v>1355</v>
      </c>
      <c r="J232" t="s">
        <v>1371</v>
      </c>
      <c r="K232" t="s">
        <v>1371</v>
      </c>
      <c r="L232" t="s">
        <v>1372</v>
      </c>
      <c r="M232" t="s">
        <v>1373</v>
      </c>
      <c r="N232" s="2"/>
    </row>
    <row r="233" spans="1:14">
      <c r="A233" t="s">
        <v>498</v>
      </c>
      <c r="B233" t="s">
        <v>1374</v>
      </c>
      <c r="C233" t="s">
        <v>1375</v>
      </c>
      <c r="D233" t="s">
        <v>1376</v>
      </c>
      <c r="E233" t="s">
        <v>20</v>
      </c>
      <c r="F233" t="s">
        <v>1377</v>
      </c>
      <c r="G233" t="s">
        <v>1378</v>
      </c>
      <c r="H233" t="s">
        <v>18</v>
      </c>
      <c r="I233" t="s">
        <v>250</v>
      </c>
      <c r="J233" t="s">
        <v>1379</v>
      </c>
      <c r="K233" t="s">
        <v>1379</v>
      </c>
      <c r="L233" t="s">
        <v>1380</v>
      </c>
      <c r="M233" t="s">
        <v>14</v>
      </c>
      <c r="N233" s="2"/>
    </row>
    <row r="234" spans="1:14">
      <c r="A234" t="s">
        <v>498</v>
      </c>
      <c r="B234" t="s">
        <v>1374</v>
      </c>
      <c r="C234" t="s">
        <v>1381</v>
      </c>
      <c r="D234" t="s">
        <v>1376</v>
      </c>
      <c r="E234" t="s">
        <v>270</v>
      </c>
      <c r="F234" t="s">
        <v>1382</v>
      </c>
      <c r="G234" t="s">
        <v>1376</v>
      </c>
      <c r="H234" t="s">
        <v>18</v>
      </c>
      <c r="I234" t="s">
        <v>1383</v>
      </c>
      <c r="J234" t="s">
        <v>1384</v>
      </c>
      <c r="K234" t="s">
        <v>1384</v>
      </c>
      <c r="L234" t="s">
        <v>1385</v>
      </c>
      <c r="M234" t="s">
        <v>14</v>
      </c>
      <c r="N234" s="2"/>
    </row>
    <row r="235" spans="1:14">
      <c r="A235" t="s">
        <v>498</v>
      </c>
      <c r="B235" t="s">
        <v>1386</v>
      </c>
      <c r="C235" t="s">
        <v>1387</v>
      </c>
      <c r="D235" t="s">
        <v>1388</v>
      </c>
      <c r="E235" t="s">
        <v>270</v>
      </c>
      <c r="F235" t="s">
        <v>1389</v>
      </c>
      <c r="G235" t="s">
        <v>1390</v>
      </c>
      <c r="H235" t="s">
        <v>18</v>
      </c>
      <c r="I235" t="s">
        <v>244</v>
      </c>
      <c r="J235" t="s">
        <v>1391</v>
      </c>
      <c r="K235" t="s">
        <v>1392</v>
      </c>
      <c r="L235" t="s">
        <v>1393</v>
      </c>
      <c r="M235" t="s">
        <v>14</v>
      </c>
      <c r="N235" s="2"/>
    </row>
    <row r="236" spans="1:14">
      <c r="A236" t="s">
        <v>498</v>
      </c>
      <c r="B236" t="s">
        <v>1386</v>
      </c>
      <c r="C236" t="s">
        <v>1394</v>
      </c>
      <c r="D236" t="s">
        <v>39</v>
      </c>
      <c r="E236" t="s">
        <v>270</v>
      </c>
      <c r="F236" t="s">
        <v>1395</v>
      </c>
      <c r="G236" t="s">
        <v>39</v>
      </c>
      <c r="H236" t="s">
        <v>18</v>
      </c>
      <c r="I236" t="s">
        <v>244</v>
      </c>
      <c r="J236" t="s">
        <v>1396</v>
      </c>
      <c r="K236" t="s">
        <v>1396</v>
      </c>
      <c r="L236" t="s">
        <v>1397</v>
      </c>
      <c r="M236" t="s">
        <v>14</v>
      </c>
      <c r="N236" s="2"/>
    </row>
    <row r="237" spans="1:14">
      <c r="A237" t="s">
        <v>498</v>
      </c>
      <c r="B237" t="s">
        <v>1398</v>
      </c>
      <c r="C237" t="s">
        <v>1399</v>
      </c>
      <c r="D237" t="s">
        <v>1400</v>
      </c>
      <c r="E237" t="s">
        <v>15</v>
      </c>
      <c r="F237" t="s">
        <v>1401</v>
      </c>
      <c r="G237" t="s">
        <v>1400</v>
      </c>
      <c r="H237" t="s">
        <v>18</v>
      </c>
      <c r="I237" t="s">
        <v>1402</v>
      </c>
      <c r="J237" t="s">
        <v>1403</v>
      </c>
      <c r="K237" t="s">
        <v>1403</v>
      </c>
      <c r="L237" t="s">
        <v>1404</v>
      </c>
      <c r="M237" t="s">
        <v>14</v>
      </c>
      <c r="N237" s="2"/>
    </row>
    <row r="238" spans="1:14">
      <c r="A238" t="s">
        <v>498</v>
      </c>
      <c r="B238" t="s">
        <v>1398</v>
      </c>
      <c r="C238" t="s">
        <v>1405</v>
      </c>
      <c r="D238" t="s">
        <v>1400</v>
      </c>
      <c r="E238" t="s">
        <v>16</v>
      </c>
      <c r="F238" t="s">
        <v>1406</v>
      </c>
      <c r="G238" t="s">
        <v>1407</v>
      </c>
      <c r="H238" t="s">
        <v>18</v>
      </c>
      <c r="I238" t="s">
        <v>1257</v>
      </c>
      <c r="J238" t="s">
        <v>1408</v>
      </c>
      <c r="K238" t="s">
        <v>14</v>
      </c>
      <c r="L238" t="s">
        <v>1409</v>
      </c>
      <c r="M238" t="s">
        <v>14</v>
      </c>
      <c r="N238" s="2" t="str">
        <f>HYPERLINK("https://electionmgmt.vermont.gov/TFA/DownLoadFinancialDisclosure?FileName=Huard Frank Orleans.Caledonia State Rep Independent FD_1abea1fd-a98b-4ae8-9a41-d580b24f805c.pdf", "Huard Frank Orleans.Caledonia State Rep Independent FD_1abea1fd-a98b-4ae8-9a41-d580b24f805c.pdf")</f>
        <v>Huard Frank Orleans.Caledonia State Rep Independent FD_1abea1fd-a98b-4ae8-9a41-d580b24f805c.pdf</v>
      </c>
    </row>
    <row r="239" spans="1:14">
      <c r="A239" t="s">
        <v>498</v>
      </c>
      <c r="B239" t="s">
        <v>1398</v>
      </c>
      <c r="C239" t="s">
        <v>1410</v>
      </c>
      <c r="D239" t="s">
        <v>1400</v>
      </c>
      <c r="E239" t="s">
        <v>15</v>
      </c>
      <c r="F239" t="s">
        <v>1411</v>
      </c>
      <c r="G239" t="s">
        <v>1400</v>
      </c>
      <c r="H239" t="s">
        <v>18</v>
      </c>
      <c r="I239" t="s">
        <v>1412</v>
      </c>
      <c r="J239" t="s">
        <v>1413</v>
      </c>
      <c r="K239" t="s">
        <v>1413</v>
      </c>
      <c r="L239" t="s">
        <v>1414</v>
      </c>
      <c r="M239" t="s">
        <v>1415</v>
      </c>
      <c r="N239" s="2"/>
    </row>
    <row r="240" spans="1:14">
      <c r="A240" t="s">
        <v>498</v>
      </c>
      <c r="B240" t="s">
        <v>1398</v>
      </c>
      <c r="C240" t="s">
        <v>1416</v>
      </c>
      <c r="D240" t="s">
        <v>1417</v>
      </c>
      <c r="E240" t="s">
        <v>20</v>
      </c>
      <c r="F240" t="s">
        <v>1418</v>
      </c>
      <c r="G240" t="s">
        <v>1419</v>
      </c>
      <c r="H240" t="s">
        <v>18</v>
      </c>
      <c r="I240" t="s">
        <v>1420</v>
      </c>
      <c r="J240" t="s">
        <v>1421</v>
      </c>
      <c r="K240" t="s">
        <v>1421</v>
      </c>
      <c r="L240" t="s">
        <v>1422</v>
      </c>
      <c r="M240" t="s">
        <v>1423</v>
      </c>
      <c r="N240" s="2"/>
    </row>
    <row r="241" spans="1:14">
      <c r="A241" t="s">
        <v>498</v>
      </c>
      <c r="B241" t="s">
        <v>1398</v>
      </c>
      <c r="C241" t="s">
        <v>1424</v>
      </c>
      <c r="D241" t="s">
        <v>1400</v>
      </c>
      <c r="E241" t="s">
        <v>20</v>
      </c>
      <c r="F241" t="s">
        <v>1425</v>
      </c>
      <c r="G241" t="s">
        <v>1426</v>
      </c>
      <c r="H241" t="s">
        <v>18</v>
      </c>
      <c r="I241" t="s">
        <v>1402</v>
      </c>
      <c r="J241" t="s">
        <v>1427</v>
      </c>
      <c r="K241" t="s">
        <v>1427</v>
      </c>
      <c r="L241" t="s">
        <v>1428</v>
      </c>
      <c r="M241" t="s">
        <v>1429</v>
      </c>
      <c r="N241" s="2"/>
    </row>
    <row r="242" spans="1:14">
      <c r="A242" t="s">
        <v>498</v>
      </c>
      <c r="B242" t="s">
        <v>1430</v>
      </c>
      <c r="C242" t="s">
        <v>1431</v>
      </c>
      <c r="D242" t="s">
        <v>1432</v>
      </c>
      <c r="E242" t="s">
        <v>270</v>
      </c>
      <c r="F242" t="s">
        <v>1433</v>
      </c>
      <c r="G242" t="s">
        <v>1432</v>
      </c>
      <c r="H242" t="s">
        <v>18</v>
      </c>
      <c r="I242" t="s">
        <v>1434</v>
      </c>
      <c r="J242" t="s">
        <v>1435</v>
      </c>
      <c r="K242" t="s">
        <v>1435</v>
      </c>
      <c r="L242" t="s">
        <v>1436</v>
      </c>
      <c r="M242" t="s">
        <v>14</v>
      </c>
      <c r="N242" s="2"/>
    </row>
    <row r="243" spans="1:14">
      <c r="A243" t="s">
        <v>498</v>
      </c>
      <c r="B243" t="s">
        <v>1437</v>
      </c>
      <c r="C243" t="s">
        <v>1438</v>
      </c>
      <c r="D243" t="s">
        <v>1439</v>
      </c>
      <c r="E243" t="s">
        <v>20</v>
      </c>
      <c r="F243" t="s">
        <v>1440</v>
      </c>
      <c r="G243" t="s">
        <v>1441</v>
      </c>
      <c r="H243" t="s">
        <v>18</v>
      </c>
      <c r="I243" t="s">
        <v>1442</v>
      </c>
      <c r="J243" t="s">
        <v>1443</v>
      </c>
      <c r="K243" t="s">
        <v>1443</v>
      </c>
      <c r="L243" t="s">
        <v>1444</v>
      </c>
      <c r="M243" t="s">
        <v>1445</v>
      </c>
      <c r="N243" s="2"/>
    </row>
    <row r="244" spans="1:14">
      <c r="A244" t="s">
        <v>498</v>
      </c>
      <c r="B244" t="s">
        <v>1437</v>
      </c>
      <c r="C244" t="s">
        <v>1446</v>
      </c>
      <c r="D244" t="s">
        <v>1439</v>
      </c>
      <c r="E244" t="s">
        <v>51</v>
      </c>
      <c r="F244" t="s">
        <v>1447</v>
      </c>
      <c r="G244" t="s">
        <v>1439</v>
      </c>
      <c r="H244" t="s">
        <v>18</v>
      </c>
      <c r="I244" t="s">
        <v>1442</v>
      </c>
      <c r="J244" t="s">
        <v>1448</v>
      </c>
      <c r="K244" t="s">
        <v>1448</v>
      </c>
      <c r="L244" t="s">
        <v>1449</v>
      </c>
      <c r="M244" t="s">
        <v>1450</v>
      </c>
      <c r="N244" s="2"/>
    </row>
    <row r="245" spans="1:14">
      <c r="A245" t="s">
        <v>498</v>
      </c>
      <c r="B245" t="s">
        <v>1451</v>
      </c>
      <c r="C245" t="s">
        <v>1452</v>
      </c>
      <c r="D245" t="s">
        <v>369</v>
      </c>
      <c r="E245" t="s">
        <v>16</v>
      </c>
      <c r="F245" t="s">
        <v>1453</v>
      </c>
      <c r="G245" t="s">
        <v>369</v>
      </c>
      <c r="H245" t="s">
        <v>18</v>
      </c>
      <c r="I245" t="s">
        <v>371</v>
      </c>
      <c r="J245" t="s">
        <v>1454</v>
      </c>
      <c r="K245" t="s">
        <v>14</v>
      </c>
      <c r="L245" t="s">
        <v>1455</v>
      </c>
      <c r="M245" t="s">
        <v>14</v>
      </c>
      <c r="N245" s="2" t="str">
        <f>HYPERLINK("https://electionmgmt.vermont.gov/TFA/DownLoadFinancialDisclosure?FileName=Bollard Tyler Joseph Rut 1 Independent FD_129f37c5-9645-48f2-9b25-077fafeb91e2.pdf", "Bollard Tyler Joseph Rut 1 Independent FD_129f37c5-9645-48f2-9b25-077fafeb91e2.pdf")</f>
        <v>Bollard Tyler Joseph Rut 1 Independent FD_129f37c5-9645-48f2-9b25-077fafeb91e2.pdf</v>
      </c>
    </row>
    <row r="246" spans="1:14">
      <c r="A246" t="s">
        <v>498</v>
      </c>
      <c r="B246" t="s">
        <v>1451</v>
      </c>
      <c r="C246" t="s">
        <v>1456</v>
      </c>
      <c r="D246" t="s">
        <v>369</v>
      </c>
      <c r="E246" t="s">
        <v>20</v>
      </c>
      <c r="F246" t="s">
        <v>1457</v>
      </c>
      <c r="G246" t="s">
        <v>369</v>
      </c>
      <c r="H246" t="s">
        <v>18</v>
      </c>
      <c r="I246" t="s">
        <v>371</v>
      </c>
      <c r="J246" t="s">
        <v>1458</v>
      </c>
      <c r="K246" t="s">
        <v>1458</v>
      </c>
      <c r="L246" t="s">
        <v>1459</v>
      </c>
      <c r="M246" t="s">
        <v>14</v>
      </c>
      <c r="N246" s="2"/>
    </row>
    <row r="247" spans="1:14">
      <c r="A247" t="s">
        <v>498</v>
      </c>
      <c r="B247" t="s">
        <v>1460</v>
      </c>
      <c r="C247" t="s">
        <v>1461</v>
      </c>
      <c r="D247" t="s">
        <v>338</v>
      </c>
      <c r="E247" t="s">
        <v>20</v>
      </c>
      <c r="F247" t="s">
        <v>1462</v>
      </c>
      <c r="G247" t="s">
        <v>338</v>
      </c>
      <c r="H247" t="s">
        <v>18</v>
      </c>
      <c r="I247" t="s">
        <v>340</v>
      </c>
      <c r="J247" t="s">
        <v>1463</v>
      </c>
      <c r="K247" t="s">
        <v>1463</v>
      </c>
      <c r="L247" t="s">
        <v>1464</v>
      </c>
      <c r="M247" t="s">
        <v>14</v>
      </c>
      <c r="N247" s="2"/>
    </row>
    <row r="248" spans="1:14">
      <c r="A248" t="s">
        <v>498</v>
      </c>
      <c r="B248" t="s">
        <v>1460</v>
      </c>
      <c r="C248" t="s">
        <v>1465</v>
      </c>
      <c r="D248" t="s">
        <v>54</v>
      </c>
      <c r="E248" t="s">
        <v>15</v>
      </c>
      <c r="F248" t="s">
        <v>1466</v>
      </c>
      <c r="G248" t="s">
        <v>54</v>
      </c>
      <c r="H248" t="s">
        <v>18</v>
      </c>
      <c r="I248" t="s">
        <v>55</v>
      </c>
      <c r="J248" t="s">
        <v>1467</v>
      </c>
      <c r="K248" t="s">
        <v>1467</v>
      </c>
      <c r="L248" t="s">
        <v>1468</v>
      </c>
      <c r="M248" t="s">
        <v>1469</v>
      </c>
      <c r="N248" s="2"/>
    </row>
    <row r="249" spans="1:14">
      <c r="A249" t="s">
        <v>498</v>
      </c>
      <c r="B249" t="s">
        <v>1460</v>
      </c>
      <c r="C249" t="s">
        <v>1470</v>
      </c>
      <c r="D249" t="s">
        <v>1471</v>
      </c>
      <c r="E249" t="s">
        <v>20</v>
      </c>
      <c r="F249" t="s">
        <v>1472</v>
      </c>
      <c r="G249" t="s">
        <v>338</v>
      </c>
      <c r="H249" t="s">
        <v>18</v>
      </c>
      <c r="I249" t="s">
        <v>340</v>
      </c>
      <c r="J249" t="s">
        <v>1473</v>
      </c>
      <c r="K249" t="s">
        <v>1473</v>
      </c>
      <c r="L249" t="s">
        <v>1474</v>
      </c>
      <c r="M249" t="s">
        <v>14</v>
      </c>
      <c r="N249" s="2"/>
    </row>
    <row r="250" spans="1:14">
      <c r="A250" t="s">
        <v>498</v>
      </c>
      <c r="B250" t="s">
        <v>1460</v>
      </c>
      <c r="C250" t="s">
        <v>1475</v>
      </c>
      <c r="D250" t="s">
        <v>1471</v>
      </c>
      <c r="E250" t="s">
        <v>15</v>
      </c>
      <c r="F250" t="s">
        <v>1476</v>
      </c>
      <c r="G250" t="s">
        <v>338</v>
      </c>
      <c r="H250" t="s">
        <v>18</v>
      </c>
      <c r="I250" t="s">
        <v>340</v>
      </c>
      <c r="J250" t="s">
        <v>1477</v>
      </c>
      <c r="K250" t="s">
        <v>1477</v>
      </c>
      <c r="L250" t="s">
        <v>1478</v>
      </c>
      <c r="M250" t="s">
        <v>14</v>
      </c>
      <c r="N250" s="2"/>
    </row>
    <row r="251" spans="1:14">
      <c r="A251" t="s">
        <v>498</v>
      </c>
      <c r="B251" t="s">
        <v>1479</v>
      </c>
      <c r="C251" t="s">
        <v>1480</v>
      </c>
      <c r="D251" t="s">
        <v>1481</v>
      </c>
      <c r="E251" t="s">
        <v>20</v>
      </c>
      <c r="F251" t="s">
        <v>1482</v>
      </c>
      <c r="G251" t="s">
        <v>1481</v>
      </c>
      <c r="H251" t="s">
        <v>18</v>
      </c>
      <c r="I251" t="s">
        <v>1483</v>
      </c>
      <c r="J251" t="s">
        <v>1484</v>
      </c>
      <c r="K251" t="s">
        <v>14</v>
      </c>
      <c r="L251" t="s">
        <v>1485</v>
      </c>
      <c r="M251" t="s">
        <v>14</v>
      </c>
      <c r="N251" s="2"/>
    </row>
    <row r="252" spans="1:14">
      <c r="A252" t="s">
        <v>498</v>
      </c>
      <c r="B252" t="s">
        <v>1479</v>
      </c>
      <c r="C252" t="s">
        <v>1486</v>
      </c>
      <c r="D252" t="s">
        <v>1481</v>
      </c>
      <c r="E252" t="s">
        <v>20</v>
      </c>
      <c r="F252" t="s">
        <v>1487</v>
      </c>
      <c r="G252" t="s">
        <v>1481</v>
      </c>
      <c r="H252" t="s">
        <v>18</v>
      </c>
      <c r="I252" t="s">
        <v>1483</v>
      </c>
      <c r="J252" t="s">
        <v>1488</v>
      </c>
      <c r="K252" t="s">
        <v>1489</v>
      </c>
      <c r="L252" t="s">
        <v>1490</v>
      </c>
      <c r="M252" t="s">
        <v>14</v>
      </c>
      <c r="N252" s="2"/>
    </row>
    <row r="253" spans="1:14">
      <c r="A253" t="s">
        <v>498</v>
      </c>
      <c r="B253" t="s">
        <v>1479</v>
      </c>
      <c r="C253" t="s">
        <v>1491</v>
      </c>
      <c r="D253" t="s">
        <v>1481</v>
      </c>
      <c r="E253" t="s">
        <v>15</v>
      </c>
      <c r="F253" t="s">
        <v>1492</v>
      </c>
      <c r="G253" t="s">
        <v>1481</v>
      </c>
      <c r="H253" t="s">
        <v>18</v>
      </c>
      <c r="I253" t="s">
        <v>1483</v>
      </c>
      <c r="J253" t="s">
        <v>1493</v>
      </c>
      <c r="K253" t="s">
        <v>14</v>
      </c>
      <c r="L253" t="s">
        <v>1494</v>
      </c>
      <c r="M253" t="s">
        <v>14</v>
      </c>
      <c r="N253" s="2"/>
    </row>
    <row r="254" spans="1:14">
      <c r="A254" t="s">
        <v>498</v>
      </c>
      <c r="B254" t="s">
        <v>1495</v>
      </c>
      <c r="C254" t="s">
        <v>1496</v>
      </c>
      <c r="D254" t="s">
        <v>329</v>
      </c>
      <c r="E254" t="s">
        <v>15</v>
      </c>
      <c r="F254" t="s">
        <v>1497</v>
      </c>
      <c r="G254" t="s">
        <v>329</v>
      </c>
      <c r="H254" t="s">
        <v>18</v>
      </c>
      <c r="I254" t="s">
        <v>325</v>
      </c>
      <c r="J254" t="s">
        <v>14</v>
      </c>
      <c r="K254" t="s">
        <v>14</v>
      </c>
      <c r="L254" t="s">
        <v>1498</v>
      </c>
      <c r="M254" t="s">
        <v>1499</v>
      </c>
      <c r="N254" s="2"/>
    </row>
    <row r="255" spans="1:14">
      <c r="A255" t="s">
        <v>498</v>
      </c>
      <c r="B255" t="s">
        <v>1495</v>
      </c>
      <c r="C255" t="s">
        <v>1500</v>
      </c>
      <c r="D255" t="s">
        <v>329</v>
      </c>
      <c r="E255" t="s">
        <v>20</v>
      </c>
      <c r="F255" t="s">
        <v>1501</v>
      </c>
      <c r="G255" t="s">
        <v>22</v>
      </c>
      <c r="H255" t="s">
        <v>18</v>
      </c>
      <c r="I255" t="s">
        <v>325</v>
      </c>
      <c r="J255" t="s">
        <v>1502</v>
      </c>
      <c r="K255" t="s">
        <v>1502</v>
      </c>
      <c r="L255" t="s">
        <v>1503</v>
      </c>
      <c r="M255" t="s">
        <v>14</v>
      </c>
      <c r="N255" s="2"/>
    </row>
    <row r="256" spans="1:14">
      <c r="A256" t="s">
        <v>498</v>
      </c>
      <c r="B256" t="s">
        <v>1504</v>
      </c>
      <c r="C256" t="s">
        <v>1505</v>
      </c>
      <c r="D256" t="s">
        <v>21</v>
      </c>
      <c r="E256" t="s">
        <v>20</v>
      </c>
      <c r="F256" t="s">
        <v>1506</v>
      </c>
      <c r="G256" t="s">
        <v>21</v>
      </c>
      <c r="H256" t="s">
        <v>18</v>
      </c>
      <c r="I256" t="s">
        <v>325</v>
      </c>
      <c r="J256" t="s">
        <v>1507</v>
      </c>
      <c r="K256" t="s">
        <v>1507</v>
      </c>
      <c r="L256" t="s">
        <v>1508</v>
      </c>
      <c r="M256" t="s">
        <v>14</v>
      </c>
      <c r="N256" s="2"/>
    </row>
    <row r="257" spans="1:14">
      <c r="A257" t="s">
        <v>498</v>
      </c>
      <c r="B257" t="s">
        <v>1509</v>
      </c>
      <c r="C257" t="s">
        <v>1510</v>
      </c>
      <c r="D257" t="s">
        <v>21</v>
      </c>
      <c r="E257" t="s">
        <v>20</v>
      </c>
      <c r="F257" t="s">
        <v>1511</v>
      </c>
      <c r="G257" t="s">
        <v>21</v>
      </c>
      <c r="H257" t="s">
        <v>18</v>
      </c>
      <c r="I257" t="s">
        <v>325</v>
      </c>
      <c r="J257" t="s">
        <v>1512</v>
      </c>
      <c r="K257" t="s">
        <v>1513</v>
      </c>
      <c r="L257" t="s">
        <v>1514</v>
      </c>
      <c r="M257" t="s">
        <v>14</v>
      </c>
      <c r="N257" s="2"/>
    </row>
    <row r="258" spans="1:14">
      <c r="A258" t="s">
        <v>498</v>
      </c>
      <c r="B258" t="s">
        <v>1515</v>
      </c>
      <c r="C258" t="s">
        <v>1516</v>
      </c>
      <c r="D258" t="s">
        <v>21</v>
      </c>
      <c r="E258" t="s">
        <v>20</v>
      </c>
      <c r="F258" t="s">
        <v>1517</v>
      </c>
      <c r="G258" t="s">
        <v>21</v>
      </c>
      <c r="H258" t="s">
        <v>18</v>
      </c>
      <c r="I258" t="s">
        <v>325</v>
      </c>
      <c r="J258" t="s">
        <v>14</v>
      </c>
      <c r="K258" t="s">
        <v>14</v>
      </c>
      <c r="L258" t="s">
        <v>14</v>
      </c>
      <c r="M258" t="s">
        <v>14</v>
      </c>
      <c r="N258" s="2" t="str">
        <f>HYPERLINK("https://electionmgmt.vermont.gov/TFA/DownLoadFinancialDisclosure?FileName=Scan_20200817 (5)_1984b19b-1d3d-4092-8fd1-70ca2f3231c0.pdf", "Scan_20200817 (5)_1984b19b-1d3d-4092-8fd1-70ca2f3231c0.pdf")</f>
        <v>Scan_20200817 (5)_1984b19b-1d3d-4092-8fd1-70ca2f3231c0.pdf</v>
      </c>
    </row>
    <row r="259" spans="1:14">
      <c r="A259" t="s">
        <v>498</v>
      </c>
      <c r="B259" t="s">
        <v>1515</v>
      </c>
      <c r="C259" t="s">
        <v>1518</v>
      </c>
      <c r="D259" t="s">
        <v>21</v>
      </c>
      <c r="E259" t="s">
        <v>15</v>
      </c>
      <c r="F259" t="s">
        <v>1519</v>
      </c>
      <c r="G259" t="s">
        <v>22</v>
      </c>
      <c r="H259" t="s">
        <v>18</v>
      </c>
      <c r="I259" t="s">
        <v>23</v>
      </c>
      <c r="J259" t="s">
        <v>1520</v>
      </c>
      <c r="K259" t="s">
        <v>1521</v>
      </c>
      <c r="L259" t="s">
        <v>1522</v>
      </c>
      <c r="M259" t="s">
        <v>14</v>
      </c>
      <c r="N259" s="2"/>
    </row>
    <row r="260" spans="1:14">
      <c r="A260" t="s">
        <v>498</v>
      </c>
      <c r="B260" t="s">
        <v>1523</v>
      </c>
      <c r="C260" t="s">
        <v>1524</v>
      </c>
      <c r="D260" t="s">
        <v>21</v>
      </c>
      <c r="E260" t="s">
        <v>15</v>
      </c>
      <c r="F260" t="s">
        <v>1525</v>
      </c>
      <c r="G260" t="s">
        <v>21</v>
      </c>
      <c r="H260" t="s">
        <v>18</v>
      </c>
      <c r="I260" t="s">
        <v>325</v>
      </c>
      <c r="J260" t="s">
        <v>1526</v>
      </c>
      <c r="K260" t="s">
        <v>1526</v>
      </c>
      <c r="L260" t="s">
        <v>1527</v>
      </c>
      <c r="M260" t="s">
        <v>14</v>
      </c>
      <c r="N260" s="2"/>
    </row>
    <row r="261" spans="1:14">
      <c r="A261" t="s">
        <v>498</v>
      </c>
      <c r="B261" t="s">
        <v>1523</v>
      </c>
      <c r="C261" t="s">
        <v>1528</v>
      </c>
      <c r="D261" t="s">
        <v>21</v>
      </c>
      <c r="E261" t="s">
        <v>20</v>
      </c>
      <c r="F261" t="s">
        <v>1529</v>
      </c>
      <c r="G261" t="s">
        <v>21</v>
      </c>
      <c r="H261" t="s">
        <v>18</v>
      </c>
      <c r="I261" t="s">
        <v>325</v>
      </c>
      <c r="J261" t="s">
        <v>1530</v>
      </c>
      <c r="K261" t="s">
        <v>1530</v>
      </c>
      <c r="L261" t="s">
        <v>1531</v>
      </c>
      <c r="M261" t="s">
        <v>14</v>
      </c>
      <c r="N261" s="2"/>
    </row>
    <row r="262" spans="1:14">
      <c r="A262" t="s">
        <v>498</v>
      </c>
      <c r="B262" t="s">
        <v>1532</v>
      </c>
      <c r="C262" t="s">
        <v>1533</v>
      </c>
      <c r="D262" t="s">
        <v>357</v>
      </c>
      <c r="E262" t="s">
        <v>15</v>
      </c>
      <c r="F262" t="s">
        <v>1534</v>
      </c>
      <c r="G262" t="s">
        <v>357</v>
      </c>
      <c r="H262" t="s">
        <v>18</v>
      </c>
      <c r="I262" t="s">
        <v>359</v>
      </c>
      <c r="J262" t="s">
        <v>1535</v>
      </c>
      <c r="K262" t="s">
        <v>1535</v>
      </c>
      <c r="L262" t="s">
        <v>1536</v>
      </c>
      <c r="M262" t="s">
        <v>1537</v>
      </c>
      <c r="N262" s="2"/>
    </row>
    <row r="263" spans="1:14">
      <c r="A263" t="s">
        <v>498</v>
      </c>
      <c r="B263" t="s">
        <v>1532</v>
      </c>
      <c r="C263" t="s">
        <v>1538</v>
      </c>
      <c r="D263" t="s">
        <v>1539</v>
      </c>
      <c r="E263" t="s">
        <v>270</v>
      </c>
      <c r="F263" t="s">
        <v>1540</v>
      </c>
      <c r="G263" t="s">
        <v>1539</v>
      </c>
      <c r="H263" t="s">
        <v>18</v>
      </c>
      <c r="I263" t="s">
        <v>1541</v>
      </c>
      <c r="J263" t="s">
        <v>1542</v>
      </c>
      <c r="K263" t="s">
        <v>1542</v>
      </c>
      <c r="L263" t="s">
        <v>1543</v>
      </c>
      <c r="M263" t="s">
        <v>14</v>
      </c>
      <c r="N263" s="2"/>
    </row>
    <row r="264" spans="1:14">
      <c r="A264" t="s">
        <v>498</v>
      </c>
      <c r="B264" t="s">
        <v>1532</v>
      </c>
      <c r="C264" t="s">
        <v>1544</v>
      </c>
      <c r="D264" t="s">
        <v>1539</v>
      </c>
      <c r="E264" t="s">
        <v>20</v>
      </c>
      <c r="F264" t="s">
        <v>1545</v>
      </c>
      <c r="G264" t="s">
        <v>1539</v>
      </c>
      <c r="H264" t="s">
        <v>18</v>
      </c>
      <c r="I264" t="s">
        <v>1541</v>
      </c>
      <c r="J264" t="s">
        <v>1546</v>
      </c>
      <c r="K264" t="s">
        <v>1546</v>
      </c>
      <c r="L264" t="s">
        <v>1547</v>
      </c>
      <c r="M264" t="s">
        <v>1548</v>
      </c>
      <c r="N264" s="2"/>
    </row>
    <row r="265" spans="1:14">
      <c r="A265" t="s">
        <v>498</v>
      </c>
      <c r="B265" t="s">
        <v>1549</v>
      </c>
      <c r="C265" t="s">
        <v>1550</v>
      </c>
      <c r="D265" t="s">
        <v>1551</v>
      </c>
      <c r="E265" t="s">
        <v>270</v>
      </c>
      <c r="F265" t="s">
        <v>1552</v>
      </c>
      <c r="G265" t="s">
        <v>1553</v>
      </c>
      <c r="H265" t="s">
        <v>18</v>
      </c>
      <c r="I265" t="s">
        <v>1541</v>
      </c>
      <c r="J265" t="s">
        <v>1554</v>
      </c>
      <c r="K265" t="s">
        <v>1554</v>
      </c>
      <c r="L265" t="s">
        <v>1555</v>
      </c>
      <c r="M265" t="s">
        <v>1556</v>
      </c>
      <c r="N265" s="2"/>
    </row>
    <row r="266" spans="1:14">
      <c r="A266" t="s">
        <v>498</v>
      </c>
      <c r="B266" t="s">
        <v>1557</v>
      </c>
      <c r="C266" t="s">
        <v>1558</v>
      </c>
      <c r="D266" t="s">
        <v>468</v>
      </c>
      <c r="E266" t="s">
        <v>15</v>
      </c>
      <c r="F266" t="s">
        <v>1559</v>
      </c>
      <c r="G266" t="s">
        <v>468</v>
      </c>
      <c r="H266" t="s">
        <v>18</v>
      </c>
      <c r="I266" t="s">
        <v>470</v>
      </c>
      <c r="J266" t="s">
        <v>1560</v>
      </c>
      <c r="K266" t="s">
        <v>1560</v>
      </c>
      <c r="L266" t="s">
        <v>1561</v>
      </c>
      <c r="M266" t="s">
        <v>14</v>
      </c>
      <c r="N266" s="2"/>
    </row>
    <row r="267" spans="1:14">
      <c r="A267" t="s">
        <v>498</v>
      </c>
      <c r="B267" t="s">
        <v>1562</v>
      </c>
      <c r="C267" t="s">
        <v>1563</v>
      </c>
      <c r="D267" t="s">
        <v>1564</v>
      </c>
      <c r="E267" t="s">
        <v>1565</v>
      </c>
      <c r="F267" t="s">
        <v>1566</v>
      </c>
      <c r="G267" t="s">
        <v>1564</v>
      </c>
      <c r="H267" t="s">
        <v>18</v>
      </c>
      <c r="I267" t="s">
        <v>1567</v>
      </c>
      <c r="J267" t="s">
        <v>1568</v>
      </c>
      <c r="K267" t="s">
        <v>1568</v>
      </c>
      <c r="L267" t="s">
        <v>1569</v>
      </c>
      <c r="M267" t="s">
        <v>1570</v>
      </c>
      <c r="N267" s="2" t="str">
        <f>HYPERLINK("https://electionmgmt.vermont.gov/TFA/DownLoadFinancialDisclosure?FileName=Bock Gordon Wash 1 State Rep FD_f94a4c1e-7cf6-425d-a708-d32bc2cf8228.pdf", "Bock Gordon Wash 1 State Rep FD_f94a4c1e-7cf6-425d-a708-d32bc2cf8228.pdf")</f>
        <v>Bock Gordon Wash 1 State Rep FD_f94a4c1e-7cf6-425d-a708-d32bc2cf8228.pdf</v>
      </c>
    </row>
    <row r="268" spans="1:14">
      <c r="A268" t="s">
        <v>498</v>
      </c>
      <c r="B268" t="s">
        <v>1562</v>
      </c>
      <c r="C268" t="s">
        <v>1571</v>
      </c>
      <c r="D268" t="s">
        <v>1564</v>
      </c>
      <c r="E268" t="s">
        <v>20</v>
      </c>
      <c r="F268" t="s">
        <v>1572</v>
      </c>
      <c r="G268" t="s">
        <v>1564</v>
      </c>
      <c r="H268" t="s">
        <v>18</v>
      </c>
      <c r="I268" t="s">
        <v>1567</v>
      </c>
      <c r="J268" t="s">
        <v>1573</v>
      </c>
      <c r="K268" t="s">
        <v>14</v>
      </c>
      <c r="L268" t="s">
        <v>1574</v>
      </c>
      <c r="M268" t="s">
        <v>14</v>
      </c>
      <c r="N268" s="2"/>
    </row>
    <row r="269" spans="1:14">
      <c r="A269" t="s">
        <v>498</v>
      </c>
      <c r="B269" t="s">
        <v>1562</v>
      </c>
      <c r="C269" t="s">
        <v>1575</v>
      </c>
      <c r="D269" t="s">
        <v>1564</v>
      </c>
      <c r="E269" t="s">
        <v>20</v>
      </c>
      <c r="F269" t="s">
        <v>1576</v>
      </c>
      <c r="G269" t="s">
        <v>1564</v>
      </c>
      <c r="H269" t="s">
        <v>18</v>
      </c>
      <c r="I269" t="s">
        <v>1567</v>
      </c>
      <c r="J269" t="s">
        <v>1577</v>
      </c>
      <c r="K269" t="s">
        <v>14</v>
      </c>
      <c r="L269" t="s">
        <v>1578</v>
      </c>
      <c r="M269" t="s">
        <v>14</v>
      </c>
      <c r="N269" s="2"/>
    </row>
    <row r="270" spans="1:14">
      <c r="A270" t="s">
        <v>498</v>
      </c>
      <c r="B270" t="s">
        <v>1562</v>
      </c>
      <c r="C270" t="s">
        <v>1579</v>
      </c>
      <c r="D270" t="s">
        <v>48</v>
      </c>
      <c r="E270" t="s">
        <v>15</v>
      </c>
      <c r="F270" t="s">
        <v>1580</v>
      </c>
      <c r="G270" t="s">
        <v>48</v>
      </c>
      <c r="H270" t="s">
        <v>18</v>
      </c>
      <c r="I270" t="s">
        <v>27</v>
      </c>
      <c r="J270" t="s">
        <v>1581</v>
      </c>
      <c r="K270" t="s">
        <v>1582</v>
      </c>
      <c r="L270" t="s">
        <v>1583</v>
      </c>
      <c r="M270" t="s">
        <v>14</v>
      </c>
      <c r="N270" s="2"/>
    </row>
    <row r="271" spans="1:14">
      <c r="A271" t="s">
        <v>498</v>
      </c>
      <c r="B271" t="s">
        <v>1562</v>
      </c>
      <c r="C271" t="s">
        <v>1584</v>
      </c>
      <c r="D271" t="s">
        <v>1564</v>
      </c>
      <c r="E271" t="s">
        <v>15</v>
      </c>
      <c r="F271" t="s">
        <v>1585</v>
      </c>
      <c r="G271" t="s">
        <v>1564</v>
      </c>
      <c r="H271" t="s">
        <v>18</v>
      </c>
      <c r="I271" t="s">
        <v>1567</v>
      </c>
      <c r="J271" t="s">
        <v>1586</v>
      </c>
      <c r="K271" t="s">
        <v>14</v>
      </c>
      <c r="L271" t="s">
        <v>14</v>
      </c>
      <c r="M271" t="s">
        <v>14</v>
      </c>
      <c r="N271" s="2"/>
    </row>
    <row r="272" spans="1:14">
      <c r="A272" t="s">
        <v>498</v>
      </c>
      <c r="B272" t="s">
        <v>1587</v>
      </c>
      <c r="C272" t="s">
        <v>1588</v>
      </c>
      <c r="D272" t="s">
        <v>375</v>
      </c>
      <c r="E272" t="s">
        <v>270</v>
      </c>
      <c r="F272" t="s">
        <v>1589</v>
      </c>
      <c r="G272" t="s">
        <v>408</v>
      </c>
      <c r="H272" t="s">
        <v>18</v>
      </c>
      <c r="I272" t="s">
        <v>27</v>
      </c>
      <c r="J272" t="s">
        <v>1590</v>
      </c>
      <c r="K272" t="s">
        <v>1591</v>
      </c>
      <c r="L272" t="s">
        <v>1592</v>
      </c>
      <c r="M272" t="s">
        <v>446</v>
      </c>
      <c r="N272" s="2"/>
    </row>
    <row r="273" spans="1:14">
      <c r="A273" t="s">
        <v>498</v>
      </c>
      <c r="B273" t="s">
        <v>1587</v>
      </c>
      <c r="C273" t="s">
        <v>1593</v>
      </c>
      <c r="D273" t="s">
        <v>375</v>
      </c>
      <c r="E273" t="s">
        <v>270</v>
      </c>
      <c r="F273" t="s">
        <v>1594</v>
      </c>
      <c r="G273" t="s">
        <v>408</v>
      </c>
      <c r="H273" t="s">
        <v>18</v>
      </c>
      <c r="I273" t="s">
        <v>27</v>
      </c>
      <c r="J273" t="s">
        <v>1595</v>
      </c>
      <c r="K273" t="s">
        <v>1596</v>
      </c>
      <c r="L273" t="s">
        <v>1597</v>
      </c>
      <c r="M273" t="s">
        <v>1598</v>
      </c>
      <c r="N273" s="2"/>
    </row>
    <row r="274" spans="1:14">
      <c r="A274" t="s">
        <v>498</v>
      </c>
      <c r="B274" t="s">
        <v>1599</v>
      </c>
      <c r="C274" t="s">
        <v>1600</v>
      </c>
      <c r="D274" t="s">
        <v>26</v>
      </c>
      <c r="E274" t="s">
        <v>15</v>
      </c>
      <c r="F274" t="s">
        <v>1601</v>
      </c>
      <c r="G274" t="s">
        <v>26</v>
      </c>
      <c r="H274" t="s">
        <v>18</v>
      </c>
      <c r="I274" t="s">
        <v>27</v>
      </c>
      <c r="J274" t="s">
        <v>1602</v>
      </c>
      <c r="K274" t="s">
        <v>1602</v>
      </c>
      <c r="L274" t="s">
        <v>1603</v>
      </c>
      <c r="M274" t="s">
        <v>14</v>
      </c>
      <c r="N274" s="2"/>
    </row>
    <row r="275" spans="1:14">
      <c r="A275" t="s">
        <v>498</v>
      </c>
      <c r="B275" t="s">
        <v>1599</v>
      </c>
      <c r="C275" t="s">
        <v>1604</v>
      </c>
      <c r="D275" t="s">
        <v>26</v>
      </c>
      <c r="E275" t="s">
        <v>20</v>
      </c>
      <c r="F275" t="s">
        <v>1605</v>
      </c>
      <c r="G275" t="s">
        <v>26</v>
      </c>
      <c r="H275" t="s">
        <v>18</v>
      </c>
      <c r="I275" t="s">
        <v>27</v>
      </c>
      <c r="J275" t="s">
        <v>1606</v>
      </c>
      <c r="K275" t="s">
        <v>1606</v>
      </c>
      <c r="L275" t="s">
        <v>1607</v>
      </c>
      <c r="M275" t="s">
        <v>14</v>
      </c>
      <c r="N275" s="2"/>
    </row>
    <row r="276" spans="1:14">
      <c r="A276" t="s">
        <v>498</v>
      </c>
      <c r="B276" t="s">
        <v>1599</v>
      </c>
      <c r="C276" t="s">
        <v>1608</v>
      </c>
      <c r="D276" t="s">
        <v>26</v>
      </c>
      <c r="E276" t="s">
        <v>20</v>
      </c>
      <c r="F276" t="s">
        <v>1609</v>
      </c>
      <c r="G276" t="s">
        <v>408</v>
      </c>
      <c r="H276" t="s">
        <v>18</v>
      </c>
      <c r="I276" t="s">
        <v>27</v>
      </c>
      <c r="J276" t="s">
        <v>1610</v>
      </c>
      <c r="K276" t="s">
        <v>14</v>
      </c>
      <c r="L276" t="s">
        <v>1611</v>
      </c>
      <c r="M276" t="s">
        <v>14</v>
      </c>
      <c r="N276" s="2"/>
    </row>
    <row r="277" spans="1:14">
      <c r="A277" t="s">
        <v>498</v>
      </c>
      <c r="B277" t="s">
        <v>1599</v>
      </c>
      <c r="C277" t="s">
        <v>1612</v>
      </c>
      <c r="D277" t="s">
        <v>26</v>
      </c>
      <c r="E277" t="s">
        <v>15</v>
      </c>
      <c r="F277" t="s">
        <v>1613</v>
      </c>
      <c r="G277" t="s">
        <v>26</v>
      </c>
      <c r="H277" t="s">
        <v>18</v>
      </c>
      <c r="I277" t="s">
        <v>27</v>
      </c>
      <c r="J277" t="s">
        <v>1614</v>
      </c>
      <c r="K277" t="s">
        <v>1614</v>
      </c>
      <c r="L277" t="s">
        <v>1615</v>
      </c>
      <c r="M277" t="s">
        <v>14</v>
      </c>
      <c r="N277" s="2"/>
    </row>
    <row r="278" spans="1:14">
      <c r="A278" t="s">
        <v>498</v>
      </c>
      <c r="B278" t="s">
        <v>1616</v>
      </c>
      <c r="C278" t="s">
        <v>1617</v>
      </c>
      <c r="D278" t="s">
        <v>40</v>
      </c>
      <c r="E278" t="s">
        <v>15</v>
      </c>
      <c r="F278" t="s">
        <v>1618</v>
      </c>
      <c r="G278" t="s">
        <v>40</v>
      </c>
      <c r="H278" t="s">
        <v>18</v>
      </c>
      <c r="I278" t="s">
        <v>60</v>
      </c>
      <c r="J278" t="s">
        <v>1619</v>
      </c>
      <c r="K278" t="s">
        <v>1619</v>
      </c>
      <c r="L278" t="s">
        <v>1620</v>
      </c>
      <c r="M278" t="s">
        <v>14</v>
      </c>
      <c r="N278" s="2"/>
    </row>
    <row r="279" spans="1:14">
      <c r="A279" t="s">
        <v>498</v>
      </c>
      <c r="B279" t="s">
        <v>1616</v>
      </c>
      <c r="C279" t="s">
        <v>1621</v>
      </c>
      <c r="D279" t="s">
        <v>40</v>
      </c>
      <c r="E279" t="s">
        <v>15</v>
      </c>
      <c r="F279" t="s">
        <v>1622</v>
      </c>
      <c r="G279" t="s">
        <v>40</v>
      </c>
      <c r="H279" t="s">
        <v>18</v>
      </c>
      <c r="I279" t="s">
        <v>60</v>
      </c>
      <c r="J279" t="s">
        <v>1623</v>
      </c>
      <c r="K279" t="s">
        <v>1623</v>
      </c>
      <c r="L279" t="s">
        <v>1624</v>
      </c>
      <c r="M279" t="s">
        <v>14</v>
      </c>
      <c r="N279" s="2"/>
    </row>
    <row r="280" spans="1:14">
      <c r="A280" t="s">
        <v>498</v>
      </c>
      <c r="B280" t="s">
        <v>1616</v>
      </c>
      <c r="C280" t="s">
        <v>1625</v>
      </c>
      <c r="D280" t="s">
        <v>40</v>
      </c>
      <c r="E280" t="s">
        <v>57</v>
      </c>
      <c r="F280" t="s">
        <v>1626</v>
      </c>
      <c r="G280" t="s">
        <v>40</v>
      </c>
      <c r="H280" t="s">
        <v>18</v>
      </c>
      <c r="I280" t="s">
        <v>60</v>
      </c>
      <c r="J280" t="s">
        <v>1627</v>
      </c>
      <c r="K280" t="s">
        <v>1627</v>
      </c>
      <c r="L280" t="s">
        <v>14</v>
      </c>
      <c r="M280" t="s">
        <v>14</v>
      </c>
      <c r="N280" s="2"/>
    </row>
    <row r="281" spans="1:14">
      <c r="A281" t="s">
        <v>498</v>
      </c>
      <c r="B281" t="s">
        <v>1628</v>
      </c>
      <c r="C281" t="s">
        <v>1629</v>
      </c>
      <c r="D281" t="s">
        <v>390</v>
      </c>
      <c r="E281" t="s">
        <v>15</v>
      </c>
      <c r="F281" t="s">
        <v>1630</v>
      </c>
      <c r="G281" t="s">
        <v>390</v>
      </c>
      <c r="H281" t="s">
        <v>18</v>
      </c>
      <c r="I281" t="s">
        <v>60</v>
      </c>
      <c r="J281" t="s">
        <v>1631</v>
      </c>
      <c r="K281" t="s">
        <v>1631</v>
      </c>
      <c r="L281" t="s">
        <v>1632</v>
      </c>
      <c r="M281" t="s">
        <v>1633</v>
      </c>
      <c r="N281" s="2"/>
    </row>
    <row r="282" spans="1:14">
      <c r="A282" t="s">
        <v>498</v>
      </c>
      <c r="B282" t="s">
        <v>1628</v>
      </c>
      <c r="C282" t="s">
        <v>1634</v>
      </c>
      <c r="D282" t="s">
        <v>1635</v>
      </c>
      <c r="E282" t="s">
        <v>16</v>
      </c>
      <c r="F282" t="s">
        <v>1636</v>
      </c>
      <c r="G282" t="s">
        <v>1635</v>
      </c>
      <c r="H282" t="s">
        <v>18</v>
      </c>
      <c r="I282" t="s">
        <v>1637</v>
      </c>
      <c r="J282" t="s">
        <v>1638</v>
      </c>
      <c r="K282" t="s">
        <v>1638</v>
      </c>
      <c r="L282" t="s">
        <v>1639</v>
      </c>
      <c r="M282" t="s">
        <v>14</v>
      </c>
      <c r="N282" s="2" t="str">
        <f>HYPERLINK("https://electionmgmt.vermont.gov/TFA/DownLoadFinancialDisclosure?FileName=Sellers Matthew Wash 5 state rep independent FD_257f6284-8fd8-4af6-a9f2-d9fb3ede7111.pdf", "Sellers Matthew Wash 5 state rep independent FD_257f6284-8fd8-4af6-a9f2-d9fb3ede7111.pdf")</f>
        <v>Sellers Matthew Wash 5 state rep independent FD_257f6284-8fd8-4af6-a9f2-d9fb3ede7111.pdf</v>
      </c>
    </row>
    <row r="283" spans="1:14">
      <c r="A283" t="s">
        <v>498</v>
      </c>
      <c r="B283" t="s">
        <v>1640</v>
      </c>
      <c r="C283" t="s">
        <v>1641</v>
      </c>
      <c r="D283" t="s">
        <v>1642</v>
      </c>
      <c r="E283" t="s">
        <v>15</v>
      </c>
      <c r="F283" t="s">
        <v>1643</v>
      </c>
      <c r="G283" t="s">
        <v>1642</v>
      </c>
      <c r="H283" t="s">
        <v>18</v>
      </c>
      <c r="I283" t="s">
        <v>1644</v>
      </c>
      <c r="J283" t="s">
        <v>1645</v>
      </c>
      <c r="K283" t="s">
        <v>14</v>
      </c>
      <c r="L283" t="s">
        <v>14</v>
      </c>
      <c r="M283" t="s">
        <v>14</v>
      </c>
      <c r="N283" s="2"/>
    </row>
    <row r="284" spans="1:14">
      <c r="A284" t="s">
        <v>498</v>
      </c>
      <c r="B284" t="s">
        <v>1640</v>
      </c>
      <c r="C284" t="s">
        <v>1646</v>
      </c>
      <c r="D284" t="s">
        <v>1647</v>
      </c>
      <c r="E284" t="s">
        <v>1648</v>
      </c>
      <c r="F284" t="s">
        <v>1649</v>
      </c>
      <c r="G284" t="s">
        <v>1647</v>
      </c>
      <c r="H284" t="s">
        <v>18</v>
      </c>
      <c r="I284" t="s">
        <v>1650</v>
      </c>
      <c r="J284" t="s">
        <v>1651</v>
      </c>
      <c r="K284" t="s">
        <v>1652</v>
      </c>
      <c r="L284" t="s">
        <v>1653</v>
      </c>
      <c r="M284" t="s">
        <v>14</v>
      </c>
      <c r="N284" s="2" t="str">
        <f>HYPERLINK("https://electionmgmt.vermont.gov/TFA/DownLoadFinancialDisclosure?FileName=Graham Lewis Wash 6 State Rep Vets for Vets FD_8307ea99-a2c1-42c0-bc42-9852d96d9d87.pdf", "Graham Lewis Wash 6 State Rep Vets for Vets FD_8307ea99-a2c1-42c0-bc42-9852d96d9d87.pdf")</f>
        <v>Graham Lewis Wash 6 State Rep Vets for Vets FD_8307ea99-a2c1-42c0-bc42-9852d96d9d87.pdf</v>
      </c>
    </row>
    <row r="285" spans="1:14">
      <c r="A285" t="s">
        <v>498</v>
      </c>
      <c r="B285" t="s">
        <v>1654</v>
      </c>
      <c r="C285" t="s">
        <v>1655</v>
      </c>
      <c r="D285" t="s">
        <v>1656</v>
      </c>
      <c r="E285" t="s">
        <v>15</v>
      </c>
      <c r="F285" t="s">
        <v>1657</v>
      </c>
      <c r="G285" t="s">
        <v>1656</v>
      </c>
      <c r="H285" t="s">
        <v>18</v>
      </c>
      <c r="I285" t="s">
        <v>1658</v>
      </c>
      <c r="J285" t="s">
        <v>14</v>
      </c>
      <c r="K285" t="s">
        <v>14</v>
      </c>
      <c r="L285" t="s">
        <v>14</v>
      </c>
      <c r="M285" t="s">
        <v>14</v>
      </c>
      <c r="N285" s="2"/>
    </row>
    <row r="286" spans="1:14">
      <c r="A286" t="s">
        <v>498</v>
      </c>
      <c r="B286" t="s">
        <v>1654</v>
      </c>
      <c r="C286" t="s">
        <v>1659</v>
      </c>
      <c r="D286" t="s">
        <v>1660</v>
      </c>
      <c r="E286" t="s">
        <v>15</v>
      </c>
      <c r="F286" t="s">
        <v>1661</v>
      </c>
      <c r="G286" t="s">
        <v>1660</v>
      </c>
      <c r="H286" t="s">
        <v>18</v>
      </c>
      <c r="I286" t="s">
        <v>1662</v>
      </c>
      <c r="J286" t="s">
        <v>14</v>
      </c>
      <c r="K286" t="s">
        <v>14</v>
      </c>
      <c r="L286" t="s">
        <v>14</v>
      </c>
      <c r="M286" t="s">
        <v>14</v>
      </c>
      <c r="N286" s="2"/>
    </row>
    <row r="287" spans="1:14">
      <c r="A287" t="s">
        <v>498</v>
      </c>
      <c r="B287" t="s">
        <v>1663</v>
      </c>
      <c r="C287" t="s">
        <v>1664</v>
      </c>
      <c r="D287" t="s">
        <v>1665</v>
      </c>
      <c r="E287" t="s">
        <v>20</v>
      </c>
      <c r="F287" t="s">
        <v>1666</v>
      </c>
      <c r="G287" t="s">
        <v>1665</v>
      </c>
      <c r="H287" t="s">
        <v>18</v>
      </c>
      <c r="I287" t="s">
        <v>1667</v>
      </c>
      <c r="J287" t="s">
        <v>14</v>
      </c>
      <c r="K287" t="s">
        <v>14</v>
      </c>
      <c r="L287" t="s">
        <v>14</v>
      </c>
      <c r="M287" t="s">
        <v>14</v>
      </c>
      <c r="N287" s="2"/>
    </row>
    <row r="288" spans="1:14">
      <c r="A288" t="s">
        <v>498</v>
      </c>
      <c r="B288" t="s">
        <v>1663</v>
      </c>
      <c r="C288" t="s">
        <v>1668</v>
      </c>
      <c r="D288" t="s">
        <v>1665</v>
      </c>
      <c r="E288" t="s">
        <v>15</v>
      </c>
      <c r="F288" t="s">
        <v>1669</v>
      </c>
      <c r="G288" t="s">
        <v>1665</v>
      </c>
      <c r="H288" t="s">
        <v>18</v>
      </c>
      <c r="I288" t="s">
        <v>1670</v>
      </c>
      <c r="J288" t="s">
        <v>14</v>
      </c>
      <c r="K288" t="s">
        <v>14</v>
      </c>
      <c r="L288" t="s">
        <v>14</v>
      </c>
      <c r="M288" t="s">
        <v>14</v>
      </c>
      <c r="N288" s="2"/>
    </row>
    <row r="289" spans="1:14">
      <c r="A289" t="s">
        <v>498</v>
      </c>
      <c r="B289" t="s">
        <v>1663</v>
      </c>
      <c r="C289" t="s">
        <v>1671</v>
      </c>
      <c r="D289" t="s">
        <v>1665</v>
      </c>
      <c r="E289" t="s">
        <v>16</v>
      </c>
      <c r="F289" t="s">
        <v>1672</v>
      </c>
      <c r="G289" t="s">
        <v>1665</v>
      </c>
      <c r="H289" t="s">
        <v>18</v>
      </c>
      <c r="I289" t="s">
        <v>1667</v>
      </c>
      <c r="J289" t="s">
        <v>1673</v>
      </c>
      <c r="K289" t="s">
        <v>1673</v>
      </c>
      <c r="L289" t="s">
        <v>1674</v>
      </c>
      <c r="M289" t="s">
        <v>14</v>
      </c>
      <c r="N289" s="2" t="str">
        <f>HYPERLINK("https://electionmgmt.vermont.gov/TFA/DownLoadFinancialDisclosure?FileName=Viens Chris Wash-Chitt State Rep Independent FD_1799fab6-7d4e-40f2-b274-45c51a52dbee.pdf", "Viens Chris Wash-Chitt State Rep Independent FD_1799fab6-7d4e-40f2-b274-45c51a52dbee.pdf")</f>
        <v>Viens Chris Wash-Chitt State Rep Independent FD_1799fab6-7d4e-40f2-b274-45c51a52dbee.pdf</v>
      </c>
    </row>
    <row r="290" spans="1:14">
      <c r="A290" t="s">
        <v>498</v>
      </c>
      <c r="B290" t="s">
        <v>1663</v>
      </c>
      <c r="C290" t="s">
        <v>1675</v>
      </c>
      <c r="D290" t="s">
        <v>1665</v>
      </c>
      <c r="E290" t="s">
        <v>15</v>
      </c>
      <c r="F290" t="s">
        <v>1676</v>
      </c>
      <c r="G290" t="s">
        <v>1665</v>
      </c>
      <c r="H290" t="s">
        <v>18</v>
      </c>
      <c r="I290" t="s">
        <v>1670</v>
      </c>
      <c r="J290" t="s">
        <v>14</v>
      </c>
      <c r="K290" t="s">
        <v>14</v>
      </c>
      <c r="L290" t="s">
        <v>14</v>
      </c>
      <c r="M290" t="s">
        <v>14</v>
      </c>
      <c r="N290" s="2"/>
    </row>
    <row r="291" spans="1:14">
      <c r="A291" t="s">
        <v>498</v>
      </c>
      <c r="B291" t="s">
        <v>1677</v>
      </c>
      <c r="C291" t="s">
        <v>1678</v>
      </c>
      <c r="D291" t="s">
        <v>1679</v>
      </c>
      <c r="E291" t="s">
        <v>15</v>
      </c>
      <c r="F291" t="s">
        <v>1680</v>
      </c>
      <c r="G291" t="s">
        <v>1679</v>
      </c>
      <c r="H291" t="s">
        <v>18</v>
      </c>
      <c r="I291" t="s">
        <v>415</v>
      </c>
      <c r="J291" t="s">
        <v>1681</v>
      </c>
      <c r="K291" t="s">
        <v>1681</v>
      </c>
      <c r="L291" t="s">
        <v>1682</v>
      </c>
      <c r="M291" t="s">
        <v>1683</v>
      </c>
      <c r="N291" s="2"/>
    </row>
    <row r="292" spans="1:14">
      <c r="A292" t="s">
        <v>498</v>
      </c>
      <c r="B292" t="s">
        <v>1684</v>
      </c>
      <c r="C292" t="s">
        <v>1685</v>
      </c>
      <c r="D292" t="s">
        <v>413</v>
      </c>
      <c r="E292" t="s">
        <v>164</v>
      </c>
      <c r="F292" t="s">
        <v>1686</v>
      </c>
      <c r="G292" t="s">
        <v>413</v>
      </c>
      <c r="H292" t="s">
        <v>18</v>
      </c>
      <c r="I292" t="s">
        <v>415</v>
      </c>
      <c r="J292" t="s">
        <v>1687</v>
      </c>
      <c r="K292" t="s">
        <v>14</v>
      </c>
      <c r="L292" t="s">
        <v>1688</v>
      </c>
      <c r="M292" t="s">
        <v>1689</v>
      </c>
      <c r="N292" s="2"/>
    </row>
    <row r="293" spans="1:14">
      <c r="A293" t="s">
        <v>498</v>
      </c>
      <c r="B293" t="s">
        <v>1684</v>
      </c>
      <c r="C293" t="s">
        <v>1690</v>
      </c>
      <c r="D293" t="s">
        <v>413</v>
      </c>
      <c r="E293" t="s">
        <v>20</v>
      </c>
      <c r="F293" t="s">
        <v>1691</v>
      </c>
      <c r="G293" t="s">
        <v>413</v>
      </c>
      <c r="H293" t="s">
        <v>18</v>
      </c>
      <c r="I293" t="s">
        <v>415</v>
      </c>
      <c r="J293" t="s">
        <v>1692</v>
      </c>
      <c r="K293" t="s">
        <v>1692</v>
      </c>
      <c r="L293" t="s">
        <v>1693</v>
      </c>
      <c r="M293" t="s">
        <v>14</v>
      </c>
      <c r="N293" s="2" t="str">
        <f>HYPERLINK("https://electionmgmt.vermont.gov/TFA/DownLoadFinancialDisclosure?FileName=Windham 2.1 Republican Morton Richard FD_d9910ea9-9821-48a2-bf9d-fc09e225cf00.pdf", "Windham 2.1 Republican Morton Richard FD_d9910ea9-9821-48a2-bf9d-fc09e225cf00.pdf")</f>
        <v>Windham 2.1 Republican Morton Richard FD_d9910ea9-9821-48a2-bf9d-fc09e225cf00.pdf</v>
      </c>
    </row>
    <row r="294" spans="1:14">
      <c r="A294" t="s">
        <v>498</v>
      </c>
      <c r="B294" t="s">
        <v>1694</v>
      </c>
      <c r="C294" t="s">
        <v>1695</v>
      </c>
      <c r="D294" t="s">
        <v>413</v>
      </c>
      <c r="E294" t="s">
        <v>51</v>
      </c>
      <c r="F294" t="s">
        <v>1696</v>
      </c>
      <c r="G294" t="s">
        <v>413</v>
      </c>
      <c r="H294" t="s">
        <v>18</v>
      </c>
      <c r="I294" t="s">
        <v>415</v>
      </c>
      <c r="J294" t="s">
        <v>1697</v>
      </c>
      <c r="K294" t="s">
        <v>1698</v>
      </c>
      <c r="L294" t="s">
        <v>1699</v>
      </c>
      <c r="M294" t="s">
        <v>1700</v>
      </c>
      <c r="N294" s="2"/>
    </row>
    <row r="295" spans="1:14">
      <c r="A295" t="s">
        <v>498</v>
      </c>
      <c r="B295" t="s">
        <v>1701</v>
      </c>
      <c r="C295" t="s">
        <v>1702</v>
      </c>
      <c r="D295" t="s">
        <v>413</v>
      </c>
      <c r="E295" t="s">
        <v>15</v>
      </c>
      <c r="F295" t="s">
        <v>1703</v>
      </c>
      <c r="G295" t="s">
        <v>413</v>
      </c>
      <c r="H295" t="s">
        <v>18</v>
      </c>
      <c r="I295" t="s">
        <v>415</v>
      </c>
      <c r="J295" t="s">
        <v>1704</v>
      </c>
      <c r="K295" t="s">
        <v>1704</v>
      </c>
      <c r="L295" t="s">
        <v>1705</v>
      </c>
      <c r="M295" t="s">
        <v>14</v>
      </c>
      <c r="N295" s="2"/>
    </row>
    <row r="296" spans="1:14">
      <c r="A296" t="s">
        <v>498</v>
      </c>
      <c r="B296" t="s">
        <v>1706</v>
      </c>
      <c r="C296" t="s">
        <v>1707</v>
      </c>
      <c r="D296" t="s">
        <v>435</v>
      </c>
      <c r="E296" t="s">
        <v>16</v>
      </c>
      <c r="F296" t="s">
        <v>1708</v>
      </c>
      <c r="G296" t="s">
        <v>435</v>
      </c>
      <c r="H296" t="s">
        <v>18</v>
      </c>
      <c r="I296" t="s">
        <v>438</v>
      </c>
      <c r="J296" t="s">
        <v>1709</v>
      </c>
      <c r="K296" t="s">
        <v>1709</v>
      </c>
      <c r="L296" t="s">
        <v>1710</v>
      </c>
      <c r="M296" t="s">
        <v>14</v>
      </c>
      <c r="N296" s="2" t="str">
        <f>HYPERLINK("https://electionmgmt.vermont.gov/TFA/DownLoadFinancialDisclosure?FileName=Coyne Ryan Windham 3 State Rep Independent FD_66e15f77-7143-47a2-95c7-2b6fa94c0ab6.pdf", "Coyne Ryan Windham 3 State Rep Independent FD_66e15f77-7143-47a2-95c7-2b6fa94c0ab6.pdf")</f>
        <v>Coyne Ryan Windham 3 State Rep Independent FD_66e15f77-7143-47a2-95c7-2b6fa94c0ab6.pdf</v>
      </c>
    </row>
    <row r="297" spans="1:14">
      <c r="A297" t="s">
        <v>498</v>
      </c>
      <c r="B297" t="s">
        <v>1706</v>
      </c>
      <c r="C297" t="s">
        <v>1711</v>
      </c>
      <c r="D297" t="s">
        <v>435</v>
      </c>
      <c r="E297" t="s">
        <v>15</v>
      </c>
      <c r="F297" t="s">
        <v>1712</v>
      </c>
      <c r="G297" t="s">
        <v>435</v>
      </c>
      <c r="H297" t="s">
        <v>18</v>
      </c>
      <c r="I297" t="s">
        <v>438</v>
      </c>
      <c r="J297" t="s">
        <v>1713</v>
      </c>
      <c r="K297" t="s">
        <v>1713</v>
      </c>
      <c r="L297" t="s">
        <v>1714</v>
      </c>
      <c r="M297" t="s">
        <v>1715</v>
      </c>
      <c r="N297" s="2"/>
    </row>
    <row r="298" spans="1:14">
      <c r="A298" t="s">
        <v>498</v>
      </c>
      <c r="B298" t="s">
        <v>1706</v>
      </c>
      <c r="C298" t="s">
        <v>1716</v>
      </c>
      <c r="D298" t="s">
        <v>1717</v>
      </c>
      <c r="E298" t="s">
        <v>15</v>
      </c>
      <c r="F298" t="s">
        <v>1718</v>
      </c>
      <c r="G298" t="s">
        <v>1717</v>
      </c>
      <c r="H298" t="s">
        <v>18</v>
      </c>
      <c r="I298" t="s">
        <v>1719</v>
      </c>
      <c r="J298" t="s">
        <v>14</v>
      </c>
      <c r="K298" t="s">
        <v>1720</v>
      </c>
      <c r="L298" t="s">
        <v>1721</v>
      </c>
      <c r="M298" t="s">
        <v>14</v>
      </c>
      <c r="N298" s="2"/>
    </row>
    <row r="299" spans="1:14">
      <c r="A299" t="s">
        <v>498</v>
      </c>
      <c r="B299" t="s">
        <v>1722</v>
      </c>
      <c r="C299" t="s">
        <v>1723</v>
      </c>
      <c r="D299" t="s">
        <v>1724</v>
      </c>
      <c r="E299" t="s">
        <v>15</v>
      </c>
      <c r="F299" t="s">
        <v>1725</v>
      </c>
      <c r="G299" t="s">
        <v>1724</v>
      </c>
      <c r="H299" t="s">
        <v>18</v>
      </c>
      <c r="I299" t="s">
        <v>1726</v>
      </c>
      <c r="J299" t="s">
        <v>1727</v>
      </c>
      <c r="K299" t="s">
        <v>1727</v>
      </c>
      <c r="L299" t="s">
        <v>1728</v>
      </c>
      <c r="M299" t="s">
        <v>1729</v>
      </c>
      <c r="N299" s="2"/>
    </row>
    <row r="300" spans="1:14">
      <c r="A300" t="s">
        <v>498</v>
      </c>
      <c r="B300" t="s">
        <v>1722</v>
      </c>
      <c r="C300" t="s">
        <v>1730</v>
      </c>
      <c r="D300" t="s">
        <v>46</v>
      </c>
      <c r="E300" t="s">
        <v>15</v>
      </c>
      <c r="F300" t="s">
        <v>1731</v>
      </c>
      <c r="G300" t="s">
        <v>46</v>
      </c>
      <c r="H300" t="s">
        <v>18</v>
      </c>
      <c r="I300" t="s">
        <v>47</v>
      </c>
      <c r="J300" t="s">
        <v>1732</v>
      </c>
      <c r="K300" t="s">
        <v>1732</v>
      </c>
      <c r="L300" t="s">
        <v>1733</v>
      </c>
      <c r="M300" t="s">
        <v>1734</v>
      </c>
      <c r="N300" s="2"/>
    </row>
    <row r="301" spans="1:14">
      <c r="A301" t="s">
        <v>498</v>
      </c>
      <c r="B301" t="s">
        <v>1735</v>
      </c>
      <c r="C301" t="s">
        <v>1736</v>
      </c>
      <c r="D301" t="s">
        <v>1737</v>
      </c>
      <c r="E301" t="s">
        <v>15</v>
      </c>
      <c r="F301" t="s">
        <v>1738</v>
      </c>
      <c r="G301" t="s">
        <v>1737</v>
      </c>
      <c r="H301" t="s">
        <v>18</v>
      </c>
      <c r="I301" t="s">
        <v>1739</v>
      </c>
      <c r="J301" t="s">
        <v>1740</v>
      </c>
      <c r="K301" t="s">
        <v>1740</v>
      </c>
      <c r="L301" t="s">
        <v>1741</v>
      </c>
      <c r="M301" t="s">
        <v>1742</v>
      </c>
      <c r="N301" s="2"/>
    </row>
    <row r="302" spans="1:14">
      <c r="A302" t="s">
        <v>498</v>
      </c>
      <c r="B302" t="s">
        <v>1743</v>
      </c>
      <c r="C302" t="s">
        <v>1744</v>
      </c>
      <c r="D302" t="s">
        <v>1745</v>
      </c>
      <c r="E302" t="s">
        <v>15</v>
      </c>
      <c r="F302" t="s">
        <v>1746</v>
      </c>
      <c r="G302" t="s">
        <v>1745</v>
      </c>
      <c r="H302" t="s">
        <v>18</v>
      </c>
      <c r="I302" t="s">
        <v>1747</v>
      </c>
      <c r="J302" t="s">
        <v>14</v>
      </c>
      <c r="K302" t="s">
        <v>14</v>
      </c>
      <c r="L302" t="s">
        <v>14</v>
      </c>
      <c r="M302" t="s">
        <v>14</v>
      </c>
      <c r="N302" s="2"/>
    </row>
    <row r="303" spans="1:14">
      <c r="A303" t="s">
        <v>498</v>
      </c>
      <c r="B303" t="s">
        <v>1743</v>
      </c>
      <c r="C303" t="s">
        <v>1748</v>
      </c>
      <c r="D303" t="s">
        <v>1749</v>
      </c>
      <c r="E303" t="s">
        <v>20</v>
      </c>
      <c r="F303" t="s">
        <v>1750</v>
      </c>
      <c r="G303" t="s">
        <v>1749</v>
      </c>
      <c r="H303" t="s">
        <v>18</v>
      </c>
      <c r="I303" t="s">
        <v>1751</v>
      </c>
      <c r="J303" t="s">
        <v>14</v>
      </c>
      <c r="K303" t="s">
        <v>14</v>
      </c>
      <c r="L303" t="s">
        <v>14</v>
      </c>
      <c r="M303" t="s">
        <v>14</v>
      </c>
      <c r="N303" s="2"/>
    </row>
    <row r="304" spans="1:14">
      <c r="A304" t="s">
        <v>498</v>
      </c>
      <c r="B304" t="s">
        <v>1752</v>
      </c>
      <c r="C304" t="s">
        <v>1753</v>
      </c>
      <c r="D304" t="s">
        <v>1754</v>
      </c>
      <c r="E304" t="s">
        <v>16</v>
      </c>
      <c r="F304" t="s">
        <v>1755</v>
      </c>
      <c r="G304" t="s">
        <v>1756</v>
      </c>
      <c r="H304" t="s">
        <v>18</v>
      </c>
      <c r="I304" t="s">
        <v>1757</v>
      </c>
      <c r="J304" t="s">
        <v>1758</v>
      </c>
      <c r="K304" t="s">
        <v>1758</v>
      </c>
      <c r="L304" t="s">
        <v>1759</v>
      </c>
      <c r="M304" t="s">
        <v>1760</v>
      </c>
      <c r="N304" s="2" t="str">
        <f>HYPERLINK("https://electionmgmt.vermont.gov/TFA/DownLoadFinancialDisclosure?FileName=Sibilia Laura Windham.Bennington State Rep Independent FD_4afcc35a-4cff-4a5b-82fa-6fa84a050905.pdf", "Sibilia Laura Windham.Bennington State Rep Independent FD_4afcc35a-4cff-4a5b-82fa-6fa84a050905.pdf")</f>
        <v>Sibilia Laura Windham.Bennington State Rep Independent FD_4afcc35a-4cff-4a5b-82fa-6fa84a050905.pdf</v>
      </c>
    </row>
    <row r="305" spans="1:14">
      <c r="A305" t="s">
        <v>498</v>
      </c>
      <c r="B305" t="s">
        <v>1752</v>
      </c>
      <c r="C305" t="s">
        <v>1761</v>
      </c>
      <c r="D305" t="s">
        <v>1762</v>
      </c>
      <c r="E305" t="s">
        <v>20</v>
      </c>
      <c r="F305" t="s">
        <v>1763</v>
      </c>
      <c r="G305" t="s">
        <v>1762</v>
      </c>
      <c r="H305" t="s">
        <v>18</v>
      </c>
      <c r="I305" t="s">
        <v>1747</v>
      </c>
      <c r="J305" t="s">
        <v>1764</v>
      </c>
      <c r="K305" t="s">
        <v>1765</v>
      </c>
      <c r="L305" t="s">
        <v>1766</v>
      </c>
      <c r="M305" t="s">
        <v>14</v>
      </c>
      <c r="N305" s="2"/>
    </row>
    <row r="306" spans="1:14">
      <c r="A306" t="s">
        <v>498</v>
      </c>
      <c r="B306" t="s">
        <v>1767</v>
      </c>
      <c r="C306" t="s">
        <v>1768</v>
      </c>
      <c r="D306" t="s">
        <v>1769</v>
      </c>
      <c r="E306" t="s">
        <v>16</v>
      </c>
      <c r="F306" t="s">
        <v>1770</v>
      </c>
      <c r="G306" t="s">
        <v>1769</v>
      </c>
      <c r="H306" t="s">
        <v>18</v>
      </c>
      <c r="I306" t="s">
        <v>1771</v>
      </c>
      <c r="J306" t="s">
        <v>1772</v>
      </c>
      <c r="K306" t="s">
        <v>1772</v>
      </c>
      <c r="L306" t="s">
        <v>1773</v>
      </c>
      <c r="M306" t="s">
        <v>1774</v>
      </c>
      <c r="N306" s="2" t="str">
        <f>HYPERLINK("https://electionmgmt.vermont.gov/TFA/DownLoadFinancialDisclosure?FileName=Pajala Kelly Wind.Benn.Winds State Rep Independent FD_f2789607-3bc7-424c-810e-e799a9891f5c.pdf", "Pajala Kelly Wind.Benn.Winds State Rep Independent FD_f2789607-3bc7-424c-810e-e799a9891f5c.pdf")</f>
        <v>Pajala Kelly Wind.Benn.Winds State Rep Independent FD_f2789607-3bc7-424c-810e-e799a9891f5c.pdf</v>
      </c>
    </row>
    <row r="307" spans="1:14">
      <c r="A307" t="s">
        <v>498</v>
      </c>
      <c r="B307" t="s">
        <v>1775</v>
      </c>
      <c r="C307" t="s">
        <v>1776</v>
      </c>
      <c r="D307" t="s">
        <v>1777</v>
      </c>
      <c r="E307" t="s">
        <v>15</v>
      </c>
      <c r="F307" t="s">
        <v>1778</v>
      </c>
      <c r="G307" t="s">
        <v>1777</v>
      </c>
      <c r="H307" t="s">
        <v>18</v>
      </c>
      <c r="I307" t="s">
        <v>1779</v>
      </c>
      <c r="J307" t="s">
        <v>1780</v>
      </c>
      <c r="K307" t="s">
        <v>1780</v>
      </c>
      <c r="L307" t="s">
        <v>1781</v>
      </c>
      <c r="M307" t="s">
        <v>14</v>
      </c>
      <c r="N307" s="2"/>
    </row>
    <row r="308" spans="1:14">
      <c r="A308" t="s">
        <v>498</v>
      </c>
      <c r="B308" t="s">
        <v>1775</v>
      </c>
      <c r="C308" t="s">
        <v>1782</v>
      </c>
      <c r="D308" t="s">
        <v>1783</v>
      </c>
      <c r="E308" t="s">
        <v>164</v>
      </c>
      <c r="F308" t="s">
        <v>1784</v>
      </c>
      <c r="G308" t="s">
        <v>1783</v>
      </c>
      <c r="H308" t="s">
        <v>18</v>
      </c>
      <c r="I308" t="s">
        <v>1785</v>
      </c>
      <c r="J308" t="s">
        <v>1786</v>
      </c>
      <c r="K308" t="s">
        <v>1786</v>
      </c>
      <c r="L308" t="s">
        <v>1787</v>
      </c>
      <c r="M308" t="s">
        <v>1788</v>
      </c>
      <c r="N308" s="2"/>
    </row>
    <row r="309" spans="1:14">
      <c r="A309" t="s">
        <v>498</v>
      </c>
      <c r="B309" t="s">
        <v>1775</v>
      </c>
      <c r="C309" t="s">
        <v>1789</v>
      </c>
      <c r="D309" t="s">
        <v>1777</v>
      </c>
      <c r="E309" t="s">
        <v>20</v>
      </c>
      <c r="F309" t="s">
        <v>1790</v>
      </c>
      <c r="G309" t="s">
        <v>1777</v>
      </c>
      <c r="H309" t="s">
        <v>18</v>
      </c>
      <c r="I309" t="s">
        <v>1779</v>
      </c>
      <c r="J309" t="s">
        <v>1791</v>
      </c>
      <c r="K309" t="s">
        <v>14</v>
      </c>
      <c r="L309" t="s">
        <v>1792</v>
      </c>
      <c r="M309" t="s">
        <v>1793</v>
      </c>
      <c r="N309" s="2" t="str">
        <f>HYPERLINK("https://electionmgmt.vermont.gov/TFA/DownLoadFinancialDisclosure?FileName=Holmes.Jacob Windsor 1 Republican FD_1ab8f0ea-b115-443d-a9cd-bd87167a97ca.pdf", "Holmes.Jacob Windsor 1 Republican FD_1ab8f0ea-b115-443d-a9cd-bd87167a97ca.pdf")</f>
        <v>Holmes.Jacob Windsor 1 Republican FD_1ab8f0ea-b115-443d-a9cd-bd87167a97ca.pdf</v>
      </c>
    </row>
    <row r="310" spans="1:14">
      <c r="A310" t="s">
        <v>498</v>
      </c>
      <c r="B310" t="s">
        <v>1775</v>
      </c>
      <c r="C310" t="s">
        <v>1794</v>
      </c>
      <c r="D310" t="s">
        <v>1795</v>
      </c>
      <c r="E310" t="s">
        <v>16</v>
      </c>
      <c r="F310" t="s">
        <v>1796</v>
      </c>
      <c r="G310" t="s">
        <v>1795</v>
      </c>
      <c r="H310" t="s">
        <v>18</v>
      </c>
      <c r="I310" t="s">
        <v>1797</v>
      </c>
      <c r="J310" t="s">
        <v>1798</v>
      </c>
      <c r="K310" t="s">
        <v>14</v>
      </c>
      <c r="L310" t="s">
        <v>1799</v>
      </c>
      <c r="M310" t="s">
        <v>14</v>
      </c>
      <c r="N310" s="2" t="str">
        <f>HYPERLINK("https://electionmgmt.vermont.gov/TFA/DownLoadFinancialDisclosure?FileName=MacGovern John Windsor 1 state rep independent FD_671dcb0f-bfc1-44a7-bc00-1dd53c6126c8.pdf", "MacGovern John Windsor 1 state rep independent FD_671dcb0f-bfc1-44a7-bc00-1dd53c6126c8.pdf")</f>
        <v>MacGovern John Windsor 1 state rep independent FD_671dcb0f-bfc1-44a7-bc00-1dd53c6126c8.pdf</v>
      </c>
    </row>
    <row r="311" spans="1:14">
      <c r="A311" t="s">
        <v>498</v>
      </c>
      <c r="B311" t="s">
        <v>1775</v>
      </c>
      <c r="C311" t="s">
        <v>1800</v>
      </c>
      <c r="D311" t="s">
        <v>1777</v>
      </c>
      <c r="E311" t="s">
        <v>20</v>
      </c>
      <c r="F311" t="s">
        <v>1801</v>
      </c>
      <c r="G311" t="s">
        <v>1777</v>
      </c>
      <c r="H311" t="s">
        <v>18</v>
      </c>
      <c r="I311" t="s">
        <v>1779</v>
      </c>
      <c r="J311" t="s">
        <v>1802</v>
      </c>
      <c r="K311" t="s">
        <v>1802</v>
      </c>
      <c r="L311" t="s">
        <v>1803</v>
      </c>
      <c r="M311" t="s">
        <v>14</v>
      </c>
      <c r="N311" s="2"/>
    </row>
    <row r="312" spans="1:14">
      <c r="A312" t="s">
        <v>498</v>
      </c>
      <c r="B312" t="s">
        <v>1804</v>
      </c>
      <c r="C312" t="s">
        <v>1805</v>
      </c>
      <c r="D312" t="s">
        <v>492</v>
      </c>
      <c r="E312" t="s">
        <v>15</v>
      </c>
      <c r="F312" t="s">
        <v>1806</v>
      </c>
      <c r="G312" t="s">
        <v>1807</v>
      </c>
      <c r="H312" t="s">
        <v>18</v>
      </c>
      <c r="I312" t="s">
        <v>1808</v>
      </c>
      <c r="J312" t="s">
        <v>1809</v>
      </c>
      <c r="K312" t="s">
        <v>1810</v>
      </c>
      <c r="L312" t="s">
        <v>1811</v>
      </c>
      <c r="M312" t="s">
        <v>14</v>
      </c>
      <c r="N312" s="2" t="str">
        <f>HYPERLINK("https://electionmgmt.vermont.gov/TFA/DownLoadFinancialDisclosure?FileName=Arrison John Windsor 2 state rep independent_a7aebd5e-9e7f-45dc-af9f-e0210893471f.pdf", "Arrison John Windsor 2 state rep independent_a7aebd5e-9e7f-45dc-af9f-e0210893471f.pdf")</f>
        <v>Arrison John Windsor 2 state rep independent_a7aebd5e-9e7f-45dc-af9f-e0210893471f.pdf</v>
      </c>
    </row>
    <row r="313" spans="1:14">
      <c r="A313" t="s">
        <v>498</v>
      </c>
      <c r="B313" t="s">
        <v>1804</v>
      </c>
      <c r="C313" t="s">
        <v>1812</v>
      </c>
      <c r="D313" t="s">
        <v>1813</v>
      </c>
      <c r="E313" t="s">
        <v>20</v>
      </c>
      <c r="F313" t="s">
        <v>1814</v>
      </c>
      <c r="G313" t="s">
        <v>1813</v>
      </c>
      <c r="H313" t="s">
        <v>18</v>
      </c>
      <c r="I313" t="s">
        <v>1815</v>
      </c>
      <c r="J313" t="s">
        <v>1816</v>
      </c>
      <c r="K313" t="s">
        <v>1817</v>
      </c>
      <c r="L313" t="s">
        <v>1818</v>
      </c>
      <c r="M313" t="s">
        <v>14</v>
      </c>
      <c r="N313" s="2" t="str">
        <f>HYPERLINK("https://electionmgmt.vermont.gov/TFA/DownLoadFinancialDisclosure?FileName=Kell Michael Windsor 2 Republican FD_a3d74016-ddc0-420b-9d11-8908a849b7b1.pdf", "Kell Michael Windsor 2 Republican FD_a3d74016-ddc0-420b-9d11-8908a849b7b1.pdf")</f>
        <v>Kell Michael Windsor 2 Republican FD_a3d74016-ddc0-420b-9d11-8908a849b7b1.pdf</v>
      </c>
    </row>
    <row r="314" spans="1:14">
      <c r="A314" t="s">
        <v>498</v>
      </c>
      <c r="B314" t="s">
        <v>1804</v>
      </c>
      <c r="C314" t="s">
        <v>1819</v>
      </c>
      <c r="D314" t="s">
        <v>492</v>
      </c>
      <c r="E314" t="s">
        <v>16</v>
      </c>
      <c r="F314" t="s">
        <v>1820</v>
      </c>
      <c r="G314" t="s">
        <v>1821</v>
      </c>
      <c r="H314" t="s">
        <v>18</v>
      </c>
      <c r="I314" t="s">
        <v>494</v>
      </c>
      <c r="J314" t="s">
        <v>1822</v>
      </c>
      <c r="K314" t="s">
        <v>1822</v>
      </c>
      <c r="L314" t="s">
        <v>1823</v>
      </c>
      <c r="M314" t="s">
        <v>1824</v>
      </c>
      <c r="N314" s="2" t="str">
        <f>HYPERLINK("https://electionmgmt.vermont.gov/TFA/DownLoadFinancialDisclosure?FileName=Whalen Sean Windsor 2 state rep independent FD_41d3440b-eabb-478f-8b3e-9aaa8d87adcb.pdf", "Whalen Sean Windsor 2 state rep independent FD_41d3440b-eabb-478f-8b3e-9aaa8d87adcb.pdf")</f>
        <v>Whalen Sean Windsor 2 state rep independent FD_41d3440b-eabb-478f-8b3e-9aaa8d87adcb.pdf</v>
      </c>
    </row>
    <row r="315" spans="1:14">
      <c r="A315" t="s">
        <v>498</v>
      </c>
      <c r="B315" t="s">
        <v>1825</v>
      </c>
      <c r="C315" t="s">
        <v>1826</v>
      </c>
      <c r="D315" t="s">
        <v>456</v>
      </c>
      <c r="E315" t="s">
        <v>20</v>
      </c>
      <c r="F315" t="s">
        <v>1827</v>
      </c>
      <c r="G315" t="s">
        <v>456</v>
      </c>
      <c r="H315" t="s">
        <v>18</v>
      </c>
      <c r="I315" t="s">
        <v>458</v>
      </c>
      <c r="J315" t="s">
        <v>1828</v>
      </c>
      <c r="K315" t="s">
        <v>1828</v>
      </c>
      <c r="L315" t="s">
        <v>1829</v>
      </c>
      <c r="M315" t="s">
        <v>14</v>
      </c>
      <c r="N315" s="2"/>
    </row>
    <row r="316" spans="1:14">
      <c r="A316" t="s">
        <v>498</v>
      </c>
      <c r="B316" t="s">
        <v>1825</v>
      </c>
      <c r="C316" t="s">
        <v>1830</v>
      </c>
      <c r="D316" t="s">
        <v>56</v>
      </c>
      <c r="E316" t="s">
        <v>15</v>
      </c>
      <c r="F316" t="s">
        <v>1831</v>
      </c>
      <c r="G316" t="s">
        <v>56</v>
      </c>
      <c r="H316" t="s">
        <v>18</v>
      </c>
      <c r="I316" t="s">
        <v>58</v>
      </c>
      <c r="J316" t="s">
        <v>1832</v>
      </c>
      <c r="K316" t="s">
        <v>1832</v>
      </c>
      <c r="L316" t="s">
        <v>1833</v>
      </c>
      <c r="M316" t="s">
        <v>14</v>
      </c>
      <c r="N316" s="2"/>
    </row>
    <row r="317" spans="1:14">
      <c r="A317" t="s">
        <v>498</v>
      </c>
      <c r="B317" t="s">
        <v>1834</v>
      </c>
      <c r="C317" t="s">
        <v>1835</v>
      </c>
      <c r="D317" t="s">
        <v>456</v>
      </c>
      <c r="E317" t="s">
        <v>20</v>
      </c>
      <c r="F317" t="s">
        <v>1836</v>
      </c>
      <c r="G317" t="s">
        <v>456</v>
      </c>
      <c r="H317" t="s">
        <v>18</v>
      </c>
      <c r="I317" t="s">
        <v>458</v>
      </c>
      <c r="J317" t="s">
        <v>1837</v>
      </c>
      <c r="K317" t="s">
        <v>1838</v>
      </c>
      <c r="L317" t="s">
        <v>1839</v>
      </c>
      <c r="M317" t="s">
        <v>14</v>
      </c>
      <c r="N317" s="2"/>
    </row>
    <row r="318" spans="1:14">
      <c r="A318" t="s">
        <v>498</v>
      </c>
      <c r="B318" t="s">
        <v>1834</v>
      </c>
      <c r="C318" t="s">
        <v>1840</v>
      </c>
      <c r="D318" t="s">
        <v>456</v>
      </c>
      <c r="E318" t="s">
        <v>15</v>
      </c>
      <c r="F318" t="s">
        <v>1841</v>
      </c>
      <c r="G318" t="s">
        <v>456</v>
      </c>
      <c r="H318" t="s">
        <v>18</v>
      </c>
      <c r="I318" t="s">
        <v>458</v>
      </c>
      <c r="J318" t="s">
        <v>1842</v>
      </c>
      <c r="K318" t="s">
        <v>1842</v>
      </c>
      <c r="L318" t="s">
        <v>1843</v>
      </c>
      <c r="M318" t="s">
        <v>14</v>
      </c>
      <c r="N318" s="2"/>
    </row>
    <row r="319" spans="1:14">
      <c r="A319" t="s">
        <v>498</v>
      </c>
      <c r="B319" t="s">
        <v>1834</v>
      </c>
      <c r="C319" t="s">
        <v>1844</v>
      </c>
      <c r="D319" t="s">
        <v>456</v>
      </c>
      <c r="E319" t="s">
        <v>20</v>
      </c>
      <c r="F319" t="s">
        <v>1845</v>
      </c>
      <c r="G319" t="s">
        <v>475</v>
      </c>
      <c r="H319" t="s">
        <v>18</v>
      </c>
      <c r="I319" t="s">
        <v>476</v>
      </c>
      <c r="J319" t="s">
        <v>1846</v>
      </c>
      <c r="K319" t="s">
        <v>1846</v>
      </c>
      <c r="L319" t="s">
        <v>1847</v>
      </c>
      <c r="M319" t="s">
        <v>14</v>
      </c>
      <c r="N319" s="2"/>
    </row>
    <row r="320" spans="1:14">
      <c r="A320" t="s">
        <v>498</v>
      </c>
      <c r="B320" t="s">
        <v>1834</v>
      </c>
      <c r="C320" t="s">
        <v>1848</v>
      </c>
      <c r="D320" t="s">
        <v>456</v>
      </c>
      <c r="E320" t="s">
        <v>15</v>
      </c>
      <c r="F320" t="s">
        <v>1849</v>
      </c>
      <c r="G320" t="s">
        <v>456</v>
      </c>
      <c r="H320" t="s">
        <v>18</v>
      </c>
      <c r="I320" t="s">
        <v>458</v>
      </c>
      <c r="J320" t="s">
        <v>1850</v>
      </c>
      <c r="K320" t="s">
        <v>1851</v>
      </c>
      <c r="L320" t="s">
        <v>1852</v>
      </c>
      <c r="M320" t="s">
        <v>14</v>
      </c>
      <c r="N320" s="2"/>
    </row>
    <row r="321" spans="1:14">
      <c r="A321" t="s">
        <v>498</v>
      </c>
      <c r="B321" t="s">
        <v>1853</v>
      </c>
      <c r="C321" t="s">
        <v>1854</v>
      </c>
      <c r="D321" t="s">
        <v>1855</v>
      </c>
      <c r="E321" t="s">
        <v>20</v>
      </c>
      <c r="F321" t="s">
        <v>1856</v>
      </c>
      <c r="G321" t="s">
        <v>1857</v>
      </c>
      <c r="H321" t="s">
        <v>18</v>
      </c>
      <c r="I321" t="s">
        <v>1858</v>
      </c>
      <c r="J321" t="s">
        <v>1859</v>
      </c>
      <c r="K321" t="s">
        <v>1859</v>
      </c>
      <c r="L321" t="s">
        <v>1860</v>
      </c>
      <c r="M321" t="s">
        <v>14</v>
      </c>
      <c r="N321" s="2"/>
    </row>
    <row r="322" spans="1:14">
      <c r="A322" t="s">
        <v>498</v>
      </c>
      <c r="B322" t="s">
        <v>1853</v>
      </c>
      <c r="C322" t="s">
        <v>1861</v>
      </c>
      <c r="D322" t="s">
        <v>1862</v>
      </c>
      <c r="E322" t="s">
        <v>51</v>
      </c>
      <c r="F322" t="s">
        <v>1863</v>
      </c>
      <c r="G322" t="s">
        <v>1862</v>
      </c>
      <c r="H322" t="s">
        <v>18</v>
      </c>
      <c r="I322" t="s">
        <v>1864</v>
      </c>
      <c r="J322" t="s">
        <v>1865</v>
      </c>
      <c r="K322" t="s">
        <v>1865</v>
      </c>
      <c r="L322" t="s">
        <v>1866</v>
      </c>
      <c r="M322" t="s">
        <v>14</v>
      </c>
      <c r="N322" s="2"/>
    </row>
    <row r="323" spans="1:14">
      <c r="A323" t="s">
        <v>498</v>
      </c>
      <c r="B323" t="s">
        <v>1867</v>
      </c>
      <c r="C323" t="s">
        <v>1868</v>
      </c>
      <c r="D323" t="s">
        <v>1855</v>
      </c>
      <c r="E323" t="s">
        <v>57</v>
      </c>
      <c r="F323" t="s">
        <v>1869</v>
      </c>
      <c r="G323" t="s">
        <v>1870</v>
      </c>
      <c r="H323" t="s">
        <v>18</v>
      </c>
      <c r="I323" t="s">
        <v>1871</v>
      </c>
      <c r="J323" t="s">
        <v>1872</v>
      </c>
      <c r="K323" t="s">
        <v>1872</v>
      </c>
      <c r="L323" t="s">
        <v>1873</v>
      </c>
      <c r="M323" t="s">
        <v>1874</v>
      </c>
      <c r="N323" s="2"/>
    </row>
    <row r="324" spans="1:14">
      <c r="A324" t="s">
        <v>498</v>
      </c>
      <c r="B324" t="s">
        <v>1867</v>
      </c>
      <c r="C324" t="s">
        <v>1875</v>
      </c>
      <c r="D324" t="s">
        <v>1855</v>
      </c>
      <c r="E324" t="s">
        <v>15</v>
      </c>
      <c r="F324" t="s">
        <v>1876</v>
      </c>
      <c r="G324" t="s">
        <v>1877</v>
      </c>
      <c r="H324" t="s">
        <v>18</v>
      </c>
      <c r="I324" t="s">
        <v>1871</v>
      </c>
      <c r="J324" t="s">
        <v>1878</v>
      </c>
      <c r="K324" t="s">
        <v>1878</v>
      </c>
      <c r="L324" t="s">
        <v>1879</v>
      </c>
      <c r="M324" t="s">
        <v>1880</v>
      </c>
      <c r="N324" s="2"/>
    </row>
    <row r="325" spans="1:14">
      <c r="A325" t="s">
        <v>498</v>
      </c>
      <c r="B325" t="s">
        <v>1867</v>
      </c>
      <c r="C325" t="s">
        <v>1881</v>
      </c>
      <c r="D325" t="s">
        <v>1855</v>
      </c>
      <c r="E325" t="s">
        <v>20</v>
      </c>
      <c r="F325" t="s">
        <v>1882</v>
      </c>
      <c r="G325" t="s">
        <v>1870</v>
      </c>
      <c r="H325" t="s">
        <v>18</v>
      </c>
      <c r="I325" t="s">
        <v>1871</v>
      </c>
      <c r="J325" t="s">
        <v>1883</v>
      </c>
      <c r="K325" t="s">
        <v>1884</v>
      </c>
      <c r="L325" t="s">
        <v>1885</v>
      </c>
      <c r="M325" t="s">
        <v>1886</v>
      </c>
      <c r="N325" s="2"/>
    </row>
    <row r="326" spans="1:14">
      <c r="A326" t="s">
        <v>498</v>
      </c>
      <c r="B326" t="s">
        <v>1867</v>
      </c>
      <c r="C326" t="s">
        <v>1887</v>
      </c>
      <c r="D326" t="s">
        <v>1855</v>
      </c>
      <c r="E326" t="s">
        <v>15</v>
      </c>
      <c r="F326" t="s">
        <v>1888</v>
      </c>
      <c r="G326" t="s">
        <v>1877</v>
      </c>
      <c r="H326" t="s">
        <v>18</v>
      </c>
      <c r="I326" t="s">
        <v>1871</v>
      </c>
      <c r="J326" t="s">
        <v>1889</v>
      </c>
      <c r="K326" t="s">
        <v>14</v>
      </c>
      <c r="L326" t="s">
        <v>1890</v>
      </c>
      <c r="M326" t="s">
        <v>1891</v>
      </c>
      <c r="N326" s="2"/>
    </row>
    <row r="327" spans="1:14">
      <c r="A327" t="s">
        <v>498</v>
      </c>
      <c r="B327" t="s">
        <v>1892</v>
      </c>
      <c r="C327" t="s">
        <v>1893</v>
      </c>
      <c r="D327" t="s">
        <v>449</v>
      </c>
      <c r="E327" t="s">
        <v>15</v>
      </c>
      <c r="F327" t="s">
        <v>1894</v>
      </c>
      <c r="G327" t="s">
        <v>449</v>
      </c>
      <c r="H327" t="s">
        <v>18</v>
      </c>
      <c r="I327" t="s">
        <v>451</v>
      </c>
      <c r="J327" t="s">
        <v>1895</v>
      </c>
      <c r="K327" t="s">
        <v>1895</v>
      </c>
      <c r="L327" t="s">
        <v>1896</v>
      </c>
      <c r="M327" t="s">
        <v>1897</v>
      </c>
      <c r="N327" s="2"/>
    </row>
    <row r="328" spans="1:14">
      <c r="A328" t="s">
        <v>498</v>
      </c>
      <c r="B328" t="s">
        <v>1898</v>
      </c>
      <c r="C328" t="s">
        <v>1899</v>
      </c>
      <c r="D328" t="s">
        <v>1900</v>
      </c>
      <c r="E328" t="s">
        <v>15</v>
      </c>
      <c r="F328" t="s">
        <v>1901</v>
      </c>
      <c r="G328" t="s">
        <v>1900</v>
      </c>
      <c r="H328" t="s">
        <v>18</v>
      </c>
      <c r="I328" t="s">
        <v>1902</v>
      </c>
      <c r="J328" t="s">
        <v>1903</v>
      </c>
      <c r="K328" t="s">
        <v>1903</v>
      </c>
      <c r="L328" t="s">
        <v>1904</v>
      </c>
      <c r="M328" t="s">
        <v>14</v>
      </c>
      <c r="N328" s="2"/>
    </row>
    <row r="329" spans="1:14">
      <c r="A329" t="s">
        <v>498</v>
      </c>
      <c r="B329" t="s">
        <v>1905</v>
      </c>
      <c r="C329" t="s">
        <v>1906</v>
      </c>
      <c r="D329" t="s">
        <v>309</v>
      </c>
      <c r="E329" t="s">
        <v>15</v>
      </c>
      <c r="F329" t="s">
        <v>1907</v>
      </c>
      <c r="G329" t="s">
        <v>311</v>
      </c>
      <c r="H329" t="s">
        <v>18</v>
      </c>
      <c r="I329" t="s">
        <v>312</v>
      </c>
      <c r="J329" t="s">
        <v>1908</v>
      </c>
      <c r="K329" t="s">
        <v>1908</v>
      </c>
      <c r="L329" t="s">
        <v>1909</v>
      </c>
      <c r="M329" t="s">
        <v>1910</v>
      </c>
      <c r="N329" s="2"/>
    </row>
    <row r="330" spans="1:14">
      <c r="A330" t="s">
        <v>498</v>
      </c>
      <c r="B330" t="s">
        <v>1905</v>
      </c>
      <c r="C330" t="s">
        <v>1911</v>
      </c>
      <c r="D330" t="s">
        <v>309</v>
      </c>
      <c r="E330" t="s">
        <v>15</v>
      </c>
      <c r="F330" t="s">
        <v>1912</v>
      </c>
      <c r="G330" t="s">
        <v>311</v>
      </c>
      <c r="H330" t="s">
        <v>18</v>
      </c>
      <c r="I330" t="s">
        <v>312</v>
      </c>
      <c r="J330" t="s">
        <v>1913</v>
      </c>
      <c r="K330" t="s">
        <v>1913</v>
      </c>
      <c r="L330" t="s">
        <v>1914</v>
      </c>
      <c r="M330" t="s">
        <v>14</v>
      </c>
      <c r="N330" s="2"/>
    </row>
    <row r="331" spans="1:14">
      <c r="A331" t="s">
        <v>498</v>
      </c>
      <c r="B331" t="s">
        <v>1915</v>
      </c>
      <c r="C331" t="s">
        <v>1916</v>
      </c>
      <c r="D331" t="s">
        <v>462</v>
      </c>
      <c r="E331" t="s">
        <v>20</v>
      </c>
      <c r="F331" t="s">
        <v>1917</v>
      </c>
      <c r="G331" t="s">
        <v>462</v>
      </c>
      <c r="H331" t="s">
        <v>18</v>
      </c>
      <c r="I331" t="s">
        <v>464</v>
      </c>
      <c r="J331" t="s">
        <v>14</v>
      </c>
      <c r="K331" t="s">
        <v>14</v>
      </c>
      <c r="L331" t="s">
        <v>14</v>
      </c>
      <c r="M331" t="s">
        <v>14</v>
      </c>
      <c r="N331" s="2"/>
    </row>
    <row r="332" spans="1:14">
      <c r="A332" t="s">
        <v>498</v>
      </c>
      <c r="B332" t="s">
        <v>1915</v>
      </c>
      <c r="C332" t="s">
        <v>1918</v>
      </c>
      <c r="D332" t="s">
        <v>462</v>
      </c>
      <c r="E332" t="s">
        <v>164</v>
      </c>
      <c r="F332" t="s">
        <v>1919</v>
      </c>
      <c r="G332" t="s">
        <v>462</v>
      </c>
      <c r="H332" t="s">
        <v>18</v>
      </c>
      <c r="I332" t="s">
        <v>464</v>
      </c>
      <c r="J332" t="s">
        <v>1920</v>
      </c>
      <c r="K332" t="s">
        <v>14</v>
      </c>
      <c r="L332" t="s">
        <v>1921</v>
      </c>
      <c r="M332" t="s">
        <v>1922</v>
      </c>
      <c r="N332" s="2"/>
    </row>
  </sheetData>
  <pageMargins left="0.7" right="0.7" top="0.75" bottom="0.75" header="0.3" footer="0.3"/>
  <pageSetup scale="1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Candidate_Listing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VT_SOS</dc:creator>
  <cp:lastModifiedBy>Mark Whitworth</cp:lastModifiedBy>
  <cp:lastPrinted>2020-09-11T15:47:01Z</cp:lastPrinted>
  <dcterms:created xsi:type="dcterms:W3CDTF">2020-09-03T15:45:46Z</dcterms:created>
  <dcterms:modified xsi:type="dcterms:W3CDTF">2020-09-11T15:51:53Z</dcterms:modified>
</cp:coreProperties>
</file>